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Dell\Dropbox\Contenidos\Entender\"/>
    </mc:Choice>
  </mc:AlternateContent>
  <xr:revisionPtr revIDLastSave="0" documentId="13_ncr:1_{5B0509C6-413B-4952-AAA6-380B0ED8C88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Datos del PyG" sheetId="1" r:id="rId1"/>
    <sheet name="Punto de Equilibrio" sheetId="2" r:id="rId2"/>
    <sheet name="Indicadores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" i="3" l="1"/>
  <c r="H13" i="2"/>
  <c r="G13" i="2"/>
  <c r="I13" i="2" s="1"/>
  <c r="J13" i="2" s="1"/>
  <c r="H12" i="2"/>
  <c r="G12" i="2"/>
  <c r="H11" i="2"/>
  <c r="G11" i="2"/>
  <c r="I11" i="2" s="1"/>
  <c r="J11" i="2" s="1"/>
  <c r="H10" i="2"/>
  <c r="G10" i="2"/>
  <c r="I10" i="2" s="1"/>
  <c r="J10" i="2" s="1"/>
  <c r="H9" i="2"/>
  <c r="G9" i="2"/>
  <c r="I9" i="2" s="1"/>
  <c r="J9" i="2" s="1"/>
  <c r="H8" i="2"/>
  <c r="G8" i="2"/>
  <c r="I8" i="2" s="1"/>
  <c r="J8" i="2" s="1"/>
  <c r="H7" i="2"/>
  <c r="G7" i="2"/>
  <c r="C4" i="2"/>
  <c r="C22" i="1"/>
  <c r="E22" i="2" s="1"/>
  <c r="I12" i="2" l="1"/>
  <c r="J12" i="2" s="1"/>
  <c r="E31" i="2"/>
  <c r="G31" i="2" s="1"/>
  <c r="G14" i="2"/>
  <c r="H14" i="2"/>
  <c r="H16" i="2" s="1"/>
  <c r="H18" i="2" s="1"/>
  <c r="E23" i="2" s="1"/>
  <c r="I7" i="2"/>
  <c r="J7" i="2" s="1"/>
  <c r="C20" i="1"/>
  <c r="H20" i="2" l="1"/>
  <c r="I14" i="2"/>
  <c r="J14" i="2" s="1"/>
  <c r="G29" i="2"/>
  <c r="G30" i="2" s="1"/>
  <c r="G32" i="2" s="1"/>
  <c r="I22" i="2"/>
  <c r="E28" i="2" s="1"/>
  <c r="D15" i="1"/>
  <c r="D20" i="1"/>
  <c r="C27" i="1"/>
  <c r="D24" i="1"/>
  <c r="D22" i="1"/>
  <c r="D26" i="1"/>
  <c r="D19" i="1"/>
  <c r="D25" i="1"/>
  <c r="D16" i="1"/>
  <c r="E29" i="2" l="1"/>
  <c r="E30" i="2" s="1"/>
  <c r="E32" i="2" s="1"/>
  <c r="L6" i="3"/>
  <c r="L17" i="3"/>
  <c r="L12" i="3"/>
  <c r="D27" i="1"/>
  <c r="C29" i="1"/>
  <c r="D29" i="1" s="1"/>
  <c r="C31" i="1" l="1"/>
  <c r="D31" i="1" s="1"/>
  <c r="C33" i="1" l="1"/>
  <c r="D33" i="1" s="1"/>
  <c r="C35" i="1" l="1"/>
  <c r="D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Erwin Alvarez</author>
  </authors>
  <commentList>
    <comment ref="B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Erwin Alvarez:</t>
        </r>
        <r>
          <rPr>
            <sz val="9"/>
            <color indexed="81"/>
            <rFont val="Tahoma"/>
            <family val="2"/>
          </rPr>
          <t xml:space="preserve">
Sumar datos de ingresos generados por la venta de productos.</t>
        </r>
      </text>
    </comment>
    <comment ref="B1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Erwin Alvarez:</t>
        </r>
        <r>
          <rPr>
            <sz val="9"/>
            <color indexed="81"/>
            <rFont val="Tahoma"/>
            <family val="2"/>
          </rPr>
          <t xml:space="preserve">
Sumar datos de ventas generadas mensualmente, pero que no son ventas de producto. Por ejemplo alquileres, servicios a terceros…etc.</t>
        </r>
      </text>
    </comment>
  </commentList>
</comments>
</file>

<file path=xl/sharedStrings.xml><?xml version="1.0" encoding="utf-8"?>
<sst xmlns="http://schemas.openxmlformats.org/spreadsheetml/2006/main" count="82" uniqueCount="75">
  <si>
    <t>INDICE</t>
  </si>
  <si>
    <t>ESTADO DE RESULTADOS  DEL 1 DE:</t>
  </si>
  <si>
    <t>AL 30 DE:</t>
  </si>
  <si>
    <t>AÑO</t>
  </si>
  <si>
    <t>%/VENTAS</t>
  </si>
  <si>
    <t>INGRESOS OPERATIVOS</t>
  </si>
  <si>
    <t>VENTAS</t>
  </si>
  <si>
    <t xml:space="preserve">OTROS INGRESOS </t>
  </si>
  <si>
    <t>COSTO DE LO VENDIDO</t>
  </si>
  <si>
    <t>UTILIDAD BRUTA</t>
  </si>
  <si>
    <t>GASTOS DE OPERACIÓN</t>
  </si>
  <si>
    <t>GASTOS DE VENTA</t>
  </si>
  <si>
    <t>GASTOS DE ADMINISTRACION</t>
  </si>
  <si>
    <t>GASTOS FINANCIEROS</t>
  </si>
  <si>
    <t>UTILIDAD DE OPERACIÓN</t>
  </si>
  <si>
    <t/>
  </si>
  <si>
    <t>RESERVA LEGAL</t>
  </si>
  <si>
    <t>UTILIDAD ANTES DE IMPUESTO</t>
  </si>
  <si>
    <t>ISR DEL EJERCICIO</t>
  </si>
  <si>
    <t>UTILIDAD NETA DEL EJERCICIO</t>
  </si>
  <si>
    <t xml:space="preserve"> </t>
  </si>
  <si>
    <t>MAYO</t>
  </si>
  <si>
    <t>COSTOS VARIABLES</t>
  </si>
  <si>
    <t>#</t>
  </si>
  <si>
    <t>Productos</t>
  </si>
  <si>
    <t>Unidad de medida</t>
  </si>
  <si>
    <t>Unidades vendidas al mes</t>
  </si>
  <si>
    <t>Precio de compra Unitario</t>
  </si>
  <si>
    <t>Precio de venta Unitario</t>
  </si>
  <si>
    <t>Compra Total</t>
  </si>
  <si>
    <t>Venta Total</t>
  </si>
  <si>
    <t>% CV</t>
  </si>
  <si>
    <t>% MC</t>
  </si>
  <si>
    <t xml:space="preserve">Platano </t>
  </si>
  <si>
    <t>racimo</t>
  </si>
  <si>
    <t>Totales</t>
  </si>
  <si>
    <t>Margen de Contribución =</t>
  </si>
  <si>
    <t>(Ventas - precio de compra)</t>
  </si>
  <si>
    <t>=</t>
  </si>
  <si>
    <t>% de Margen de Contribución =</t>
  </si>
  <si>
    <t>(Margen de contribución /precio de venta)*100</t>
  </si>
  <si>
    <t>% de Costo Variable =</t>
  </si>
  <si>
    <t>(Costo variable /Precio de venta)*100</t>
  </si>
  <si>
    <t>ACTIVOS</t>
  </si>
  <si>
    <t>PATRIMONIO</t>
  </si>
  <si>
    <t>X</t>
  </si>
  <si>
    <t>% de Margen de contribución</t>
  </si>
  <si>
    <t>Analisis de P. E.</t>
  </si>
  <si>
    <t>Analisis de ventas actuales</t>
  </si>
  <si>
    <t>Brecha a  cubrir</t>
  </si>
  <si>
    <t>Ventas mensuales promedio</t>
  </si>
  <si>
    <t>- Costos Variables</t>
  </si>
  <si>
    <t xml:space="preserve">  = Margen de contribución</t>
  </si>
  <si>
    <t>(-) Costos fijos Mensuales</t>
  </si>
  <si>
    <t>Utilidad neta</t>
  </si>
  <si>
    <t xml:space="preserve">Costos fijos </t>
  </si>
  <si>
    <t>FORMULA</t>
  </si>
  <si>
    <t>QUE SIGNIFICA</t>
  </si>
  <si>
    <t>OBSERVACIONES</t>
  </si>
  <si>
    <t>Es una heramienta que debe aplicarse antes de la aplicación real,  con la intencion de realizar correctivos  previos</t>
  </si>
  <si>
    <t>Valor</t>
  </si>
  <si>
    <t>Real</t>
  </si>
  <si>
    <t>Conclusión</t>
  </si>
  <si>
    <t>La empresa esta ganando</t>
  </si>
  <si>
    <t>Es la medición de cual es el buen uso que esta haciendo de los recursos de los accionistas</t>
  </si>
  <si>
    <t>Es la medición de un administrador  cuan eficientementes esta manejando los recurso sde la empresa, Mide por cada $100 dolares invertidos en la empresa, cuanto le esta ingresand a la empresa</t>
  </si>
  <si>
    <t>Se debe comparar con otra inversión u la inversion en un Banco comercail</t>
  </si>
  <si>
    <t>Se debe comparar con la inversion en una entidad financiera, cuanto te pagarian por tus ahorros</t>
  </si>
  <si>
    <t>Por cada $100 invertidos en la empresa, se estan generando $0,93 centavos en el periodo medido</t>
  </si>
  <si>
    <t>Es la medición de cual es el nivel de ventas que permite cubrir los costos totales del negocio, si las ventas del negocio son mayores que el pnto de equilibrio , la empresa esta ganando</t>
  </si>
  <si>
    <t>ROA = Rentabilida sobre activos</t>
  </si>
  <si>
    <t>ROE = Rentabilidad sobre patrimonio</t>
  </si>
  <si>
    <t>Por cada $100  invertidos en la empresa esta generando $3 en el periodo</t>
  </si>
  <si>
    <t>NOMBRE DE LA EMPRESA</t>
  </si>
  <si>
    <t>CÓDIGO: DR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</si>
</sst>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$&quot;* #,##0.00_ ;_ &quot;$&quot;* \-#,##0.00_ ;_ &quot;$&quot;* &quot;-&quot;??_ ;_ @_ "/>
    <numFmt numFmtId="165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3F7D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0" fillId="0" borderId="0" xfId="0" applyBorder="1"/>
    <xf numFmtId="4" fontId="2" fillId="0" borderId="0" xfId="0" applyNumberFormat="1" applyFont="1"/>
    <xf numFmtId="0" fontId="3" fillId="2" borderId="0" xfId="3" applyFill="1" applyBorder="1" applyAlignment="1" applyProtection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/>
    <xf numFmtId="4" fontId="2" fillId="0" borderId="3" xfId="0" applyNumberFormat="1" applyFont="1" applyBorder="1"/>
    <xf numFmtId="10" fontId="2" fillId="0" borderId="3" xfId="0" applyNumberFormat="1" applyFont="1" applyBorder="1"/>
    <xf numFmtId="0" fontId="4" fillId="0" borderId="4" xfId="0" applyFont="1" applyBorder="1"/>
    <xf numFmtId="0" fontId="2" fillId="0" borderId="4" xfId="0" applyFont="1" applyBorder="1"/>
    <xf numFmtId="10" fontId="5" fillId="0" borderId="3" xfId="0" applyNumberFormat="1" applyFont="1" applyBorder="1"/>
    <xf numFmtId="0" fontId="0" fillId="0" borderId="5" xfId="0" applyBorder="1"/>
    <xf numFmtId="4" fontId="0" fillId="0" borderId="5" xfId="0" applyNumberFormat="1" applyBorder="1"/>
    <xf numFmtId="10" fontId="6" fillId="0" borderId="5" xfId="0" applyNumberFormat="1" applyFont="1" applyBorder="1"/>
    <xf numFmtId="4" fontId="2" fillId="0" borderId="6" xfId="0" applyNumberFormat="1" applyFont="1" applyBorder="1"/>
    <xf numFmtId="4" fontId="5" fillId="0" borderId="7" xfId="0" applyNumberFormat="1" applyFont="1" applyBorder="1"/>
    <xf numFmtId="10" fontId="5" fillId="0" borderId="7" xfId="0" applyNumberFormat="1" applyFont="1" applyBorder="1"/>
    <xf numFmtId="0" fontId="0" fillId="0" borderId="4" xfId="0" applyBorder="1"/>
    <xf numFmtId="4" fontId="5" fillId="0" borderId="3" xfId="0" applyNumberFormat="1" applyFont="1" applyBorder="1"/>
    <xf numFmtId="0" fontId="4" fillId="0" borderId="5" xfId="0" applyFont="1" applyBorder="1"/>
    <xf numFmtId="4" fontId="2" fillId="0" borderId="5" xfId="0" applyNumberFormat="1" applyFont="1" applyBorder="1"/>
    <xf numFmtId="10" fontId="5" fillId="0" borderId="5" xfId="0" applyNumberFormat="1" applyFont="1" applyBorder="1"/>
    <xf numFmtId="4" fontId="7" fillId="0" borderId="3" xfId="0" applyNumberFormat="1" applyFont="1" applyBorder="1"/>
    <xf numFmtId="10" fontId="8" fillId="0" borderId="3" xfId="0" applyNumberFormat="1" applyFont="1" applyBorder="1"/>
    <xf numFmtId="0" fontId="9" fillId="0" borderId="8" xfId="0" applyFont="1" applyBorder="1"/>
    <xf numFmtId="4" fontId="10" fillId="0" borderId="9" xfId="0" applyNumberFormat="1" applyFont="1" applyBorder="1"/>
    <xf numFmtId="10" fontId="10" fillId="0" borderId="9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1" applyFont="1" applyFill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0" fillId="5" borderId="0" xfId="0" applyFill="1"/>
    <xf numFmtId="0" fontId="0" fillId="0" borderId="1" xfId="0" applyBorder="1"/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5" borderId="14" xfId="0" applyNumberFormat="1" applyFill="1" applyBorder="1" applyAlignment="1">
      <alignment vertical="center"/>
    </xf>
    <xf numFmtId="165" fontId="0" fillId="4" borderId="14" xfId="0" applyNumberFormat="1" applyFill="1" applyBorder="1" applyAlignment="1">
      <alignment vertical="center"/>
    </xf>
    <xf numFmtId="164" fontId="0" fillId="6" borderId="1" xfId="1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9" fontId="0" fillId="4" borderId="1" xfId="2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0" fontId="0" fillId="4" borderId="1" xfId="2" applyNumberFormat="1" applyFont="1" applyFill="1" applyBorder="1" applyAlignment="1">
      <alignment horizontal="center" vertical="center"/>
    </xf>
    <xf numFmtId="0" fontId="0" fillId="7" borderId="0" xfId="0" applyFill="1"/>
    <xf numFmtId="0" fontId="2" fillId="7" borderId="0" xfId="0" applyFont="1" applyFill="1" applyBorder="1"/>
    <xf numFmtId="0" fontId="2" fillId="0" borderId="1" xfId="0" applyFont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wrapText="1"/>
    </xf>
    <xf numFmtId="0" fontId="0" fillId="7" borderId="0" xfId="0" applyFill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164" fontId="0" fillId="7" borderId="13" xfId="1" applyFont="1" applyFill="1" applyBorder="1" applyAlignment="1">
      <alignment horizontal="center" vertical="center"/>
    </xf>
    <xf numFmtId="9" fontId="0" fillId="7" borderId="13" xfId="2" applyFont="1" applyFill="1" applyBorder="1" applyAlignment="1">
      <alignment horizontal="center" vertical="center"/>
    </xf>
    <xf numFmtId="9" fontId="0" fillId="7" borderId="0" xfId="2" applyFont="1" applyFill="1" applyBorder="1" applyAlignment="1">
      <alignment horizontal="center" vertical="center"/>
    </xf>
    <xf numFmtId="0" fontId="0" fillId="7" borderId="14" xfId="0" applyFill="1" applyBorder="1" applyAlignment="1">
      <alignment vertical="center"/>
    </xf>
    <xf numFmtId="164" fontId="0" fillId="7" borderId="14" xfId="1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164" fontId="0" fillId="7" borderId="1" xfId="1" applyFont="1" applyFill="1" applyBorder="1" applyAlignment="1">
      <alignment horizontal="center" vertical="center"/>
    </xf>
    <xf numFmtId="9" fontId="0" fillId="7" borderId="0" xfId="0" applyNumberForma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16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20" xfId="0" applyFill="1" applyBorder="1" applyAlignment="1">
      <alignment vertical="center"/>
    </xf>
    <xf numFmtId="49" fontId="0" fillId="7" borderId="19" xfId="0" applyNumberFormat="1" applyFill="1" applyBorder="1" applyAlignment="1">
      <alignment vertical="center"/>
    </xf>
    <xf numFmtId="164" fontId="0" fillId="7" borderId="14" xfId="0" applyNumberFormat="1" applyFill="1" applyBorder="1" applyAlignment="1">
      <alignment vertical="center"/>
    </xf>
    <xf numFmtId="164" fontId="0" fillId="7" borderId="14" xfId="1" applyFont="1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0" fillId="7" borderId="23" xfId="0" applyFill="1" applyBorder="1" applyAlignment="1">
      <alignment vertical="center"/>
    </xf>
    <xf numFmtId="164" fontId="0" fillId="7" borderId="0" xfId="0" applyNumberFormat="1" applyFill="1" applyAlignment="1">
      <alignment vertical="center"/>
    </xf>
    <xf numFmtId="0" fontId="0" fillId="7" borderId="0" xfId="0" applyFill="1" applyBorder="1"/>
    <xf numFmtId="4" fontId="2" fillId="7" borderId="0" xfId="0" applyNumberFormat="1" applyFont="1" applyFill="1"/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right"/>
    </xf>
    <xf numFmtId="4" fontId="2" fillId="7" borderId="0" xfId="0" applyNumberFormat="1" applyFont="1" applyFill="1" applyBorder="1"/>
    <xf numFmtId="10" fontId="0" fillId="7" borderId="0" xfId="0" applyNumberFormat="1" applyFont="1" applyFill="1" applyBorder="1"/>
    <xf numFmtId="0" fontId="4" fillId="7" borderId="0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2819399</xdr:colOff>
      <xdr:row>0</xdr:row>
      <xdr:rowOff>161924</xdr:rowOff>
    </xdr:from>
    <xdr:to>
      <xdr:col>5</xdr:col>
      <xdr:colOff>370794</xdr:colOff>
      <xdr:row>3</xdr:row>
      <xdr:rowOff>19049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D8F172-B100-48A7-AADA-666703C41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095"/>
        <a:stretch>
          <a:fillRect/>
        </a:stretch>
      </xdr:blipFill>
      <xdr:spPr bwMode="auto">
        <a:xfrm>
          <a:off x="3171824" y="161924"/>
          <a:ext cx="370454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0</xdr:row>
      <xdr:rowOff>200025</xdr:rowOff>
    </xdr:from>
    <xdr:to>
      <xdr:col>6</xdr:col>
      <xdr:colOff>56470</xdr:colOff>
      <xdr:row>2</xdr:row>
      <xdr:rowOff>76200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B640CA7-6E8B-4D9F-8384-358B22681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095"/>
        <a:stretch>
          <a:fillRect/>
        </a:stretch>
      </xdr:blipFill>
      <xdr:spPr bwMode="auto">
        <a:xfrm>
          <a:off x="3219450" y="200025"/>
          <a:ext cx="442844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28575</xdr:rowOff>
    </xdr:from>
    <xdr:ext cx="2996013" cy="3515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762000" y="790575"/>
              <a:ext cx="2996013" cy="3515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C" sz="1100" b="0" i="1">
                        <a:latin typeface="Cambria Math" panose="02040503050406030204" pitchFamily="18" charset="0"/>
                      </a:rPr>
                      <m:t>𝑃𝑢𝑛𝑡𝑜</m:t>
                    </m:r>
                    <m:r>
                      <a:rPr lang="es-EC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C" sz="1100" b="0" i="1">
                        <a:latin typeface="Cambria Math" panose="02040503050406030204" pitchFamily="18" charset="0"/>
                      </a:rPr>
                      <m:t>𝑑𝑒</m:t>
                    </m:r>
                    <m:r>
                      <a:rPr lang="es-EC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C" sz="1100" b="0" i="1">
                        <a:latin typeface="Cambria Math" panose="02040503050406030204" pitchFamily="18" charset="0"/>
                      </a:rPr>
                      <m:t>𝐸𝑞𝑢𝑖𝑙𝑖𝑏𝑟𝑖𝑜</m:t>
                    </m:r>
                    <m:r>
                      <a:rPr lang="es-EC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C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C" sz="1100" b="0" i="1">
                            <a:latin typeface="Cambria Math" panose="02040503050406030204" pitchFamily="18" charset="0"/>
                          </a:rPr>
                          <m:t>𝐶𝑜𝑠𝑡𝑜𝑠</m:t>
                        </m:r>
                        <m:r>
                          <a:rPr lang="es-EC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C" sz="1100" b="0" i="1">
                            <a:latin typeface="Cambria Math" panose="02040503050406030204" pitchFamily="18" charset="0"/>
                          </a:rPr>
                          <m:t>𝑓𝑖𝑗𝑜𝑠</m:t>
                        </m:r>
                        <m:r>
                          <a:rPr lang="es-EC" sz="1100" b="0" i="1">
                            <a:latin typeface="Cambria Math" panose="02040503050406030204" pitchFamily="18" charset="0"/>
                          </a:rPr>
                          <m:t> </m:t>
                        </m:r>
                      </m:num>
                      <m:den>
                        <m:r>
                          <a:rPr lang="es-EC" sz="1100" b="0" i="1">
                            <a:latin typeface="Cambria Math" panose="02040503050406030204" pitchFamily="18" charset="0"/>
                          </a:rPr>
                          <m:t>𝑀𝑎𝑟𝑔𝑒𝑛</m:t>
                        </m:r>
                        <m:r>
                          <a:rPr lang="es-EC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C" sz="1100" b="0" i="1">
                            <a:latin typeface="Cambria Math" panose="02040503050406030204" pitchFamily="18" charset="0"/>
                          </a:rPr>
                          <m:t>𝑑𝑒</m:t>
                        </m:r>
                        <m:r>
                          <a:rPr lang="es-EC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C" sz="1100" b="0" i="1">
                            <a:latin typeface="Cambria Math" panose="02040503050406030204" pitchFamily="18" charset="0"/>
                          </a:rPr>
                          <m:t>𝑐𝑜𝑛𝑡𝑟𝑖𝑏𝑢𝑐𝑖</m:t>
                        </m:r>
                        <m:r>
                          <a:rPr lang="es-EC" sz="1100" b="0" i="1">
                            <a:latin typeface="Cambria Math" panose="02040503050406030204" pitchFamily="18" charset="0"/>
                          </a:rPr>
                          <m:t>ó</m:t>
                        </m:r>
                        <m:r>
                          <a:rPr lang="es-EC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762000" y="790575"/>
              <a:ext cx="2996013" cy="3515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C" sz="1100" b="0" i="0">
                  <a:latin typeface="Cambria Math" panose="02040503050406030204" pitchFamily="18" charset="0"/>
                </a:rPr>
                <a:t>𝑃𝑢𝑛𝑡𝑜 𝑑𝑒 𝐸𝑞𝑢𝑖𝑙𝑖𝑏𝑟𝑖𝑜=(𝐶𝑜𝑠𝑡𝑜𝑠 𝑓𝑖𝑗𝑜𝑠 )/(𝑀𝑎𝑟𝑔𝑒𝑛 𝑑𝑒 𝑐𝑜𝑛𝑡𝑟𝑖𝑏𝑢𝑐𝑖ó𝑛)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254825</xdr:colOff>
      <xdr:row>10</xdr:row>
      <xdr:rowOff>3777</xdr:rowOff>
    </xdr:from>
    <xdr:ext cx="2612200" cy="4819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254825" y="1527777"/>
              <a:ext cx="2612200" cy="4819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US" sz="1100"/>
                <a:t>ROA</a:t>
              </a:r>
              <a14:m>
                <m:oMath xmlns:m="http://schemas.openxmlformats.org/officeDocument/2006/math">
                  <m:r>
                    <a:rPr lang="en-US" sz="16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16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EC" sz="1600" b="0" i="1">
                          <a:latin typeface="Cambria Math" panose="02040503050406030204" pitchFamily="18" charset="0"/>
                        </a:rPr>
                        <m:t>𝑈𝑡𝑖𝑙𝑖𝑑𝑎𝑑</m:t>
                      </m:r>
                    </m:num>
                    <m:den>
                      <m:r>
                        <a:rPr lang="en-US" sz="1600" i="1">
                          <a:latin typeface="Cambria Math" panose="02040503050406030204" pitchFamily="18" charset="0"/>
                        </a:rPr>
                        <m:t>!</m:t>
                      </m:r>
                      <m:r>
                        <a:rPr lang="es-EC" sz="1600" b="0" i="1">
                          <a:latin typeface="Cambria Math" panose="02040503050406030204" pitchFamily="18" charset="0"/>
                        </a:rPr>
                        <m:t>𝑇𝑜𝑡𝑎𝑙</m:t>
                      </m:r>
                      <m:r>
                        <a:rPr lang="es-EC" sz="16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EC" sz="1600" b="0" i="1">
                          <a:latin typeface="Cambria Math" panose="02040503050406030204" pitchFamily="18" charset="0"/>
                        </a:rPr>
                        <m:t>𝑑𝑒</m:t>
                      </m:r>
                      <m:r>
                        <a:rPr lang="es-EC" sz="16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EC" sz="1600" b="0" i="1">
                          <a:latin typeface="Cambria Math" panose="02040503050406030204" pitchFamily="18" charset="0"/>
                        </a:rPr>
                        <m:t>𝑎𝑐𝑡𝑖𝑣𝑜𝑠</m:t>
                      </m:r>
                    </m:den>
                  </m:f>
                </m:oMath>
              </a14:m>
              <a:r>
                <a:rPr lang="en-US" sz="1100"/>
                <a:t> x 100</a:t>
              </a: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254825" y="1527777"/>
              <a:ext cx="2612200" cy="4819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US" sz="1100"/>
                <a:t>ROA</a:t>
              </a:r>
              <a:r>
                <a:rPr lang="en-US" sz="1600" i="0">
                  <a:latin typeface="Cambria Math" panose="02040503050406030204" pitchFamily="18" charset="0"/>
                </a:rPr>
                <a:t>=</a:t>
              </a:r>
              <a:r>
                <a:rPr lang="es-EC" sz="1600" b="0" i="0">
                  <a:latin typeface="Cambria Math" panose="02040503050406030204" pitchFamily="18" charset="0"/>
                </a:rPr>
                <a:t>𝑈𝑡𝑖𝑙𝑖𝑑𝑎𝑑</a:t>
              </a:r>
              <a:r>
                <a:rPr lang="en-US" sz="1600" b="0" i="0">
                  <a:latin typeface="Cambria Math" panose="02040503050406030204" pitchFamily="18" charset="0"/>
                </a:rPr>
                <a:t>/(</a:t>
              </a:r>
              <a:r>
                <a:rPr lang="en-US" sz="1600" i="0">
                  <a:latin typeface="Cambria Math" panose="02040503050406030204" pitchFamily="18" charset="0"/>
                </a:rPr>
                <a:t>!</a:t>
              </a:r>
              <a:r>
                <a:rPr lang="es-EC" sz="1600" b="0" i="0">
                  <a:latin typeface="Cambria Math" panose="02040503050406030204" pitchFamily="18" charset="0"/>
                </a:rPr>
                <a:t>𝑇𝑜𝑡𝑎𝑙 𝑑𝑒 𝑎𝑐𝑡𝑖𝑣𝑜𝑠</a:t>
              </a:r>
              <a:r>
                <a:rPr lang="en-US" sz="1600" b="0" i="0">
                  <a:latin typeface="Cambria Math" panose="02040503050406030204" pitchFamily="18" charset="0"/>
                </a:rPr>
                <a:t>)</a:t>
              </a:r>
              <a:r>
                <a:rPr lang="en-US" sz="1100"/>
                <a:t> x 100</a:t>
              </a:r>
            </a:p>
          </xdr:txBody>
        </xdr:sp>
      </mc:Fallback>
    </mc:AlternateContent>
    <xdr:clientData/>
  </xdr:oneCellAnchor>
  <xdr:oneCellAnchor>
    <xdr:from>
      <xdr:col>0</xdr:col>
      <xdr:colOff>0</xdr:colOff>
      <xdr:row>16</xdr:row>
      <xdr:rowOff>0</xdr:rowOff>
    </xdr:from>
    <xdr:ext cx="2612200" cy="4819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0" y="2667000"/>
              <a:ext cx="2612200" cy="4819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US" sz="1100"/>
                <a:t>ROE</a:t>
              </a:r>
              <a14:m>
                <m:oMath xmlns:m="http://schemas.openxmlformats.org/officeDocument/2006/math">
                  <m:r>
                    <a:rPr lang="en-US" sz="16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16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EC" sz="1600" b="0" i="1">
                          <a:latin typeface="Cambria Math" panose="02040503050406030204" pitchFamily="18" charset="0"/>
                        </a:rPr>
                        <m:t>𝑈𝑡𝑖𝑙𝑖𝑑𝑎𝑑</m:t>
                      </m:r>
                    </m:num>
                    <m:den>
                      <m:r>
                        <a:rPr lang="en-US" sz="1600" i="1">
                          <a:latin typeface="Cambria Math" panose="02040503050406030204" pitchFamily="18" charset="0"/>
                        </a:rPr>
                        <m:t>!</m:t>
                      </m:r>
                      <m:r>
                        <a:rPr lang="es-EC" sz="1600" b="0" i="1">
                          <a:latin typeface="Cambria Math" panose="02040503050406030204" pitchFamily="18" charset="0"/>
                        </a:rPr>
                        <m:t>𝑇𝑜𝑡𝑎𝑙</m:t>
                      </m:r>
                      <m:r>
                        <a:rPr lang="es-EC" sz="16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EC" sz="1600" b="0" i="1">
                          <a:latin typeface="Cambria Math" panose="02040503050406030204" pitchFamily="18" charset="0"/>
                        </a:rPr>
                        <m:t>𝑑𝑒</m:t>
                      </m:r>
                      <m:r>
                        <a:rPr lang="es-EC" sz="16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EC" sz="1600" b="0" i="1">
                          <a:latin typeface="Cambria Math" panose="02040503050406030204" pitchFamily="18" charset="0"/>
                        </a:rPr>
                        <m:t>𝑝𝑎𝑡𝑟𝑖𝑚𝑜𝑛𝑖𝑜</m:t>
                      </m:r>
                    </m:den>
                  </m:f>
                </m:oMath>
              </a14:m>
              <a:r>
                <a:rPr lang="en-US" sz="1100"/>
                <a:t> x100</a:t>
              </a:r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0" y="2667000"/>
              <a:ext cx="2612200" cy="4819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US" sz="1100"/>
                <a:t>ROE</a:t>
              </a:r>
              <a:r>
                <a:rPr lang="en-US" sz="1600" i="0">
                  <a:latin typeface="Cambria Math" panose="02040503050406030204" pitchFamily="18" charset="0"/>
                </a:rPr>
                <a:t>=</a:t>
              </a:r>
              <a:r>
                <a:rPr lang="es-EC" sz="1600" b="0" i="0">
                  <a:latin typeface="Cambria Math" panose="02040503050406030204" pitchFamily="18" charset="0"/>
                </a:rPr>
                <a:t>𝑈𝑡𝑖𝑙𝑖𝑑𝑎𝑑</a:t>
              </a:r>
              <a:r>
                <a:rPr lang="en-US" sz="1600" b="0" i="0">
                  <a:latin typeface="Cambria Math" panose="02040503050406030204" pitchFamily="18" charset="0"/>
                </a:rPr>
                <a:t>/(</a:t>
              </a:r>
              <a:r>
                <a:rPr lang="en-US" sz="1600" i="0">
                  <a:latin typeface="Cambria Math" panose="02040503050406030204" pitchFamily="18" charset="0"/>
                </a:rPr>
                <a:t>!</a:t>
              </a:r>
              <a:r>
                <a:rPr lang="es-EC" sz="1600" b="0" i="0">
                  <a:latin typeface="Cambria Math" panose="02040503050406030204" pitchFamily="18" charset="0"/>
                </a:rPr>
                <a:t>𝑇𝑜𝑡𝑎𝑙 𝑑𝑒 𝑝𝑎𝑡𝑟𝑖𝑚𝑜𝑛𝑖𝑜</a:t>
              </a:r>
              <a:r>
                <a:rPr lang="en-US" sz="1600" b="0" i="0">
                  <a:latin typeface="Cambria Math" panose="02040503050406030204" pitchFamily="18" charset="0"/>
                </a:rPr>
                <a:t>)</a:t>
              </a:r>
              <a:r>
                <a:rPr lang="en-US" sz="1100"/>
                <a:t> x100</a:t>
              </a:r>
            </a:p>
          </xdr:txBody>
        </xdr:sp>
      </mc:Fallback>
    </mc:AlternateContent>
    <xdr:clientData/>
  </xdr:oneCellAnchor>
  <xdr:twoCellAnchor editAs="oneCell">
    <xdr:from>
      <xdr:col>8</xdr:col>
      <xdr:colOff>28575</xdr:colOff>
      <xdr:row>0</xdr:row>
      <xdr:rowOff>95250</xdr:rowOff>
    </xdr:from>
    <xdr:to>
      <xdr:col>14</xdr:col>
      <xdr:colOff>38100</xdr:colOff>
      <xdr:row>3</xdr:row>
      <xdr:rowOff>170386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7DFB1748-BE14-44AF-9C84-5B59076C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095"/>
        <a:stretch>
          <a:fillRect/>
        </a:stretch>
      </xdr:blipFill>
      <xdr:spPr bwMode="auto">
        <a:xfrm>
          <a:off x="8410575" y="95250"/>
          <a:ext cx="4133850" cy="646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dp-my.sharepoint.com/Users/Luis/Documents/Asociaciones%20intervenidas%20de%20IICA/Analisis%20de%20la%20oferta%20y%20demanda%20La%20Hormi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l emprendimiento"/>
      <sheetName val="Costos fijos mensuales"/>
      <sheetName val="Costos variables"/>
      <sheetName val="Costo variable comercio"/>
      <sheetName val="Punto de Equilibrio"/>
      <sheetName val="Analisis de ventas (2)"/>
      <sheetName val="Canvas (2)"/>
      <sheetName val="Roll Barrr competitivo"/>
      <sheetName val="Analisis de problemas"/>
      <sheetName val="Oferta y demanda (2)"/>
      <sheetName val="FODA"/>
      <sheetName val="Plan estratégico"/>
      <sheetName val="Indicad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workbookViewId="0">
      <selection activeCell="H18" sqref="H18"/>
    </sheetView>
  </sheetViews>
  <sheetFormatPr baseColWidth="10" defaultRowHeight="15" x14ac:dyDescent="0.25"/>
  <cols>
    <col min="1" max="1" width="2.42578125" style="70" customWidth="1"/>
    <col min="2" max="2" width="44.5703125" style="1" customWidth="1"/>
    <col min="3" max="3" width="18" style="2" customWidth="1"/>
    <col min="4" max="4" width="18.28515625" style="2" customWidth="1"/>
    <col min="6" max="6" width="12.7109375" bestFit="1" customWidth="1"/>
    <col min="7" max="7" width="12" bestFit="1" customWidth="1"/>
    <col min="256" max="257" width="12" customWidth="1"/>
    <col min="258" max="258" width="44.5703125" customWidth="1"/>
    <col min="259" max="259" width="18" customWidth="1"/>
    <col min="260" max="260" width="18.28515625" customWidth="1"/>
    <col min="512" max="513" width="12" customWidth="1"/>
    <col min="514" max="514" width="44.5703125" customWidth="1"/>
    <col min="515" max="515" width="18" customWidth="1"/>
    <col min="516" max="516" width="18.28515625" customWidth="1"/>
    <col min="768" max="769" width="12" customWidth="1"/>
    <col min="770" max="770" width="44.5703125" customWidth="1"/>
    <col min="771" max="771" width="18" customWidth="1"/>
    <col min="772" max="772" width="18.28515625" customWidth="1"/>
    <col min="1024" max="1025" width="12" customWidth="1"/>
    <col min="1026" max="1026" width="44.5703125" customWidth="1"/>
    <col min="1027" max="1027" width="18" customWidth="1"/>
    <col min="1028" max="1028" width="18.28515625" customWidth="1"/>
    <col min="1280" max="1281" width="12" customWidth="1"/>
    <col min="1282" max="1282" width="44.5703125" customWidth="1"/>
    <col min="1283" max="1283" width="18" customWidth="1"/>
    <col min="1284" max="1284" width="18.28515625" customWidth="1"/>
    <col min="1536" max="1537" width="12" customWidth="1"/>
    <col min="1538" max="1538" width="44.5703125" customWidth="1"/>
    <col min="1539" max="1539" width="18" customWidth="1"/>
    <col min="1540" max="1540" width="18.28515625" customWidth="1"/>
    <col min="1792" max="1793" width="12" customWidth="1"/>
    <col min="1794" max="1794" width="44.5703125" customWidth="1"/>
    <col min="1795" max="1795" width="18" customWidth="1"/>
    <col min="1796" max="1796" width="18.28515625" customWidth="1"/>
    <col min="2048" max="2049" width="12" customWidth="1"/>
    <col min="2050" max="2050" width="44.5703125" customWidth="1"/>
    <col min="2051" max="2051" width="18" customWidth="1"/>
    <col min="2052" max="2052" width="18.28515625" customWidth="1"/>
    <col min="2304" max="2305" width="12" customWidth="1"/>
    <col min="2306" max="2306" width="44.5703125" customWidth="1"/>
    <col min="2307" max="2307" width="18" customWidth="1"/>
    <col min="2308" max="2308" width="18.28515625" customWidth="1"/>
    <col min="2560" max="2561" width="12" customWidth="1"/>
    <col min="2562" max="2562" width="44.5703125" customWidth="1"/>
    <col min="2563" max="2563" width="18" customWidth="1"/>
    <col min="2564" max="2564" width="18.28515625" customWidth="1"/>
    <col min="2816" max="2817" width="12" customWidth="1"/>
    <col min="2818" max="2818" width="44.5703125" customWidth="1"/>
    <col min="2819" max="2819" width="18" customWidth="1"/>
    <col min="2820" max="2820" width="18.28515625" customWidth="1"/>
    <col min="3072" max="3073" width="12" customWidth="1"/>
    <col min="3074" max="3074" width="44.5703125" customWidth="1"/>
    <col min="3075" max="3075" width="18" customWidth="1"/>
    <col min="3076" max="3076" width="18.28515625" customWidth="1"/>
    <col min="3328" max="3329" width="12" customWidth="1"/>
    <col min="3330" max="3330" width="44.5703125" customWidth="1"/>
    <col min="3331" max="3331" width="18" customWidth="1"/>
    <col min="3332" max="3332" width="18.28515625" customWidth="1"/>
    <col min="3584" max="3585" width="12" customWidth="1"/>
    <col min="3586" max="3586" width="44.5703125" customWidth="1"/>
    <col min="3587" max="3587" width="18" customWidth="1"/>
    <col min="3588" max="3588" width="18.28515625" customWidth="1"/>
    <col min="3840" max="3841" width="12" customWidth="1"/>
    <col min="3842" max="3842" width="44.5703125" customWidth="1"/>
    <col min="3843" max="3843" width="18" customWidth="1"/>
    <col min="3844" max="3844" width="18.28515625" customWidth="1"/>
    <col min="4096" max="4097" width="12" customWidth="1"/>
    <col min="4098" max="4098" width="44.5703125" customWidth="1"/>
    <col min="4099" max="4099" width="18" customWidth="1"/>
    <col min="4100" max="4100" width="18.28515625" customWidth="1"/>
    <col min="4352" max="4353" width="12" customWidth="1"/>
    <col min="4354" max="4354" width="44.5703125" customWidth="1"/>
    <col min="4355" max="4355" width="18" customWidth="1"/>
    <col min="4356" max="4356" width="18.28515625" customWidth="1"/>
    <col min="4608" max="4609" width="12" customWidth="1"/>
    <col min="4610" max="4610" width="44.5703125" customWidth="1"/>
    <col min="4611" max="4611" width="18" customWidth="1"/>
    <col min="4612" max="4612" width="18.28515625" customWidth="1"/>
    <col min="4864" max="4865" width="12" customWidth="1"/>
    <col min="4866" max="4866" width="44.5703125" customWidth="1"/>
    <col min="4867" max="4867" width="18" customWidth="1"/>
    <col min="4868" max="4868" width="18.28515625" customWidth="1"/>
    <col min="5120" max="5121" width="12" customWidth="1"/>
    <col min="5122" max="5122" width="44.5703125" customWidth="1"/>
    <col min="5123" max="5123" width="18" customWidth="1"/>
    <col min="5124" max="5124" width="18.28515625" customWidth="1"/>
    <col min="5376" max="5377" width="12" customWidth="1"/>
    <col min="5378" max="5378" width="44.5703125" customWidth="1"/>
    <col min="5379" max="5379" width="18" customWidth="1"/>
    <col min="5380" max="5380" width="18.28515625" customWidth="1"/>
    <col min="5632" max="5633" width="12" customWidth="1"/>
    <col min="5634" max="5634" width="44.5703125" customWidth="1"/>
    <col min="5635" max="5635" width="18" customWidth="1"/>
    <col min="5636" max="5636" width="18.28515625" customWidth="1"/>
    <col min="5888" max="5889" width="12" customWidth="1"/>
    <col min="5890" max="5890" width="44.5703125" customWidth="1"/>
    <col min="5891" max="5891" width="18" customWidth="1"/>
    <col min="5892" max="5892" width="18.28515625" customWidth="1"/>
    <col min="6144" max="6145" width="12" customWidth="1"/>
    <col min="6146" max="6146" width="44.5703125" customWidth="1"/>
    <col min="6147" max="6147" width="18" customWidth="1"/>
    <col min="6148" max="6148" width="18.28515625" customWidth="1"/>
    <col min="6400" max="6401" width="12" customWidth="1"/>
    <col min="6402" max="6402" width="44.5703125" customWidth="1"/>
    <col min="6403" max="6403" width="18" customWidth="1"/>
    <col min="6404" max="6404" width="18.28515625" customWidth="1"/>
    <col min="6656" max="6657" width="12" customWidth="1"/>
    <col min="6658" max="6658" width="44.5703125" customWidth="1"/>
    <col min="6659" max="6659" width="18" customWidth="1"/>
    <col min="6660" max="6660" width="18.28515625" customWidth="1"/>
    <col min="6912" max="6913" width="12" customWidth="1"/>
    <col min="6914" max="6914" width="44.5703125" customWidth="1"/>
    <col min="6915" max="6915" width="18" customWidth="1"/>
    <col min="6916" max="6916" width="18.28515625" customWidth="1"/>
    <col min="7168" max="7169" width="12" customWidth="1"/>
    <col min="7170" max="7170" width="44.5703125" customWidth="1"/>
    <col min="7171" max="7171" width="18" customWidth="1"/>
    <col min="7172" max="7172" width="18.28515625" customWidth="1"/>
    <col min="7424" max="7425" width="12" customWidth="1"/>
    <col min="7426" max="7426" width="44.5703125" customWidth="1"/>
    <col min="7427" max="7427" width="18" customWidth="1"/>
    <col min="7428" max="7428" width="18.28515625" customWidth="1"/>
    <col min="7680" max="7681" width="12" customWidth="1"/>
    <col min="7682" max="7682" width="44.5703125" customWidth="1"/>
    <col min="7683" max="7683" width="18" customWidth="1"/>
    <col min="7684" max="7684" width="18.28515625" customWidth="1"/>
    <col min="7936" max="7937" width="12" customWidth="1"/>
    <col min="7938" max="7938" width="44.5703125" customWidth="1"/>
    <col min="7939" max="7939" width="18" customWidth="1"/>
    <col min="7940" max="7940" width="18.28515625" customWidth="1"/>
    <col min="8192" max="8193" width="12" customWidth="1"/>
    <col min="8194" max="8194" width="44.5703125" customWidth="1"/>
    <col min="8195" max="8195" width="18" customWidth="1"/>
    <col min="8196" max="8196" width="18.28515625" customWidth="1"/>
    <col min="8448" max="8449" width="12" customWidth="1"/>
    <col min="8450" max="8450" width="44.5703125" customWidth="1"/>
    <col min="8451" max="8451" width="18" customWidth="1"/>
    <col min="8452" max="8452" width="18.28515625" customWidth="1"/>
    <col min="8704" max="8705" width="12" customWidth="1"/>
    <col min="8706" max="8706" width="44.5703125" customWidth="1"/>
    <col min="8707" max="8707" width="18" customWidth="1"/>
    <col min="8708" max="8708" width="18.28515625" customWidth="1"/>
    <col min="8960" max="8961" width="12" customWidth="1"/>
    <col min="8962" max="8962" width="44.5703125" customWidth="1"/>
    <col min="8963" max="8963" width="18" customWidth="1"/>
    <col min="8964" max="8964" width="18.28515625" customWidth="1"/>
    <col min="9216" max="9217" width="12" customWidth="1"/>
    <col min="9218" max="9218" width="44.5703125" customWidth="1"/>
    <col min="9219" max="9219" width="18" customWidth="1"/>
    <col min="9220" max="9220" width="18.28515625" customWidth="1"/>
    <col min="9472" max="9473" width="12" customWidth="1"/>
    <col min="9474" max="9474" width="44.5703125" customWidth="1"/>
    <col min="9475" max="9475" width="18" customWidth="1"/>
    <col min="9476" max="9476" width="18.28515625" customWidth="1"/>
    <col min="9728" max="9729" width="12" customWidth="1"/>
    <col min="9730" max="9730" width="44.5703125" customWidth="1"/>
    <col min="9731" max="9731" width="18" customWidth="1"/>
    <col min="9732" max="9732" width="18.28515625" customWidth="1"/>
    <col min="9984" max="9985" width="12" customWidth="1"/>
    <col min="9986" max="9986" width="44.5703125" customWidth="1"/>
    <col min="9987" max="9987" width="18" customWidth="1"/>
    <col min="9988" max="9988" width="18.28515625" customWidth="1"/>
    <col min="10240" max="10241" width="12" customWidth="1"/>
    <col min="10242" max="10242" width="44.5703125" customWidth="1"/>
    <col min="10243" max="10243" width="18" customWidth="1"/>
    <col min="10244" max="10244" width="18.28515625" customWidth="1"/>
    <col min="10496" max="10497" width="12" customWidth="1"/>
    <col min="10498" max="10498" width="44.5703125" customWidth="1"/>
    <col min="10499" max="10499" width="18" customWidth="1"/>
    <col min="10500" max="10500" width="18.28515625" customWidth="1"/>
    <col min="10752" max="10753" width="12" customWidth="1"/>
    <col min="10754" max="10754" width="44.5703125" customWidth="1"/>
    <col min="10755" max="10755" width="18" customWidth="1"/>
    <col min="10756" max="10756" width="18.28515625" customWidth="1"/>
    <col min="11008" max="11009" width="12" customWidth="1"/>
    <col min="11010" max="11010" width="44.5703125" customWidth="1"/>
    <col min="11011" max="11011" width="18" customWidth="1"/>
    <col min="11012" max="11012" width="18.28515625" customWidth="1"/>
    <col min="11264" max="11265" width="12" customWidth="1"/>
    <col min="11266" max="11266" width="44.5703125" customWidth="1"/>
    <col min="11267" max="11267" width="18" customWidth="1"/>
    <col min="11268" max="11268" width="18.28515625" customWidth="1"/>
    <col min="11520" max="11521" width="12" customWidth="1"/>
    <col min="11522" max="11522" width="44.5703125" customWidth="1"/>
    <col min="11523" max="11523" width="18" customWidth="1"/>
    <col min="11524" max="11524" width="18.28515625" customWidth="1"/>
    <col min="11776" max="11777" width="12" customWidth="1"/>
    <col min="11778" max="11778" width="44.5703125" customWidth="1"/>
    <col min="11779" max="11779" width="18" customWidth="1"/>
    <col min="11780" max="11780" width="18.28515625" customWidth="1"/>
    <col min="12032" max="12033" width="12" customWidth="1"/>
    <col min="12034" max="12034" width="44.5703125" customWidth="1"/>
    <col min="12035" max="12035" width="18" customWidth="1"/>
    <col min="12036" max="12036" width="18.28515625" customWidth="1"/>
    <col min="12288" max="12289" width="12" customWidth="1"/>
    <col min="12290" max="12290" width="44.5703125" customWidth="1"/>
    <col min="12291" max="12291" width="18" customWidth="1"/>
    <col min="12292" max="12292" width="18.28515625" customWidth="1"/>
    <col min="12544" max="12545" width="12" customWidth="1"/>
    <col min="12546" max="12546" width="44.5703125" customWidth="1"/>
    <col min="12547" max="12547" width="18" customWidth="1"/>
    <col min="12548" max="12548" width="18.28515625" customWidth="1"/>
    <col min="12800" max="12801" width="12" customWidth="1"/>
    <col min="12802" max="12802" width="44.5703125" customWidth="1"/>
    <col min="12803" max="12803" width="18" customWidth="1"/>
    <col min="12804" max="12804" width="18.28515625" customWidth="1"/>
    <col min="13056" max="13057" width="12" customWidth="1"/>
    <col min="13058" max="13058" width="44.5703125" customWidth="1"/>
    <col min="13059" max="13059" width="18" customWidth="1"/>
    <col min="13060" max="13060" width="18.28515625" customWidth="1"/>
    <col min="13312" max="13313" width="12" customWidth="1"/>
    <col min="13314" max="13314" width="44.5703125" customWidth="1"/>
    <col min="13315" max="13315" width="18" customWidth="1"/>
    <col min="13316" max="13316" width="18.28515625" customWidth="1"/>
    <col min="13568" max="13569" width="12" customWidth="1"/>
    <col min="13570" max="13570" width="44.5703125" customWidth="1"/>
    <col min="13571" max="13571" width="18" customWidth="1"/>
    <col min="13572" max="13572" width="18.28515625" customWidth="1"/>
    <col min="13824" max="13825" width="12" customWidth="1"/>
    <col min="13826" max="13826" width="44.5703125" customWidth="1"/>
    <col min="13827" max="13827" width="18" customWidth="1"/>
    <col min="13828" max="13828" width="18.28515625" customWidth="1"/>
    <col min="14080" max="14081" width="12" customWidth="1"/>
    <col min="14082" max="14082" width="44.5703125" customWidth="1"/>
    <col min="14083" max="14083" width="18" customWidth="1"/>
    <col min="14084" max="14084" width="18.28515625" customWidth="1"/>
    <col min="14336" max="14337" width="12" customWidth="1"/>
    <col min="14338" max="14338" width="44.5703125" customWidth="1"/>
    <col min="14339" max="14339" width="18" customWidth="1"/>
    <col min="14340" max="14340" width="18.28515625" customWidth="1"/>
    <col min="14592" max="14593" width="12" customWidth="1"/>
    <col min="14594" max="14594" width="44.5703125" customWidth="1"/>
    <col min="14595" max="14595" width="18" customWidth="1"/>
    <col min="14596" max="14596" width="18.28515625" customWidth="1"/>
    <col min="14848" max="14849" width="12" customWidth="1"/>
    <col min="14850" max="14850" width="44.5703125" customWidth="1"/>
    <col min="14851" max="14851" width="18" customWidth="1"/>
    <col min="14852" max="14852" width="18.28515625" customWidth="1"/>
    <col min="15104" max="15105" width="12" customWidth="1"/>
    <col min="15106" max="15106" width="44.5703125" customWidth="1"/>
    <col min="15107" max="15107" width="18" customWidth="1"/>
    <col min="15108" max="15108" width="18.28515625" customWidth="1"/>
    <col min="15360" max="15361" width="12" customWidth="1"/>
    <col min="15362" max="15362" width="44.5703125" customWidth="1"/>
    <col min="15363" max="15363" width="18" customWidth="1"/>
    <col min="15364" max="15364" width="18.28515625" customWidth="1"/>
    <col min="15616" max="15617" width="12" customWidth="1"/>
    <col min="15618" max="15618" width="44.5703125" customWidth="1"/>
    <col min="15619" max="15619" width="18" customWidth="1"/>
    <col min="15620" max="15620" width="18.28515625" customWidth="1"/>
    <col min="15872" max="15873" width="12" customWidth="1"/>
    <col min="15874" max="15874" width="44.5703125" customWidth="1"/>
    <col min="15875" max="15875" width="18" customWidth="1"/>
    <col min="15876" max="15876" width="18.28515625" customWidth="1"/>
    <col min="16128" max="16129" width="12" customWidth="1"/>
    <col min="16130" max="16130" width="44.5703125" customWidth="1"/>
    <col min="16131" max="16131" width="18" customWidth="1"/>
    <col min="16132" max="16132" width="18.28515625" customWidth="1"/>
  </cols>
  <sheetData>
    <row r="1" spans="2:9" s="70" customFormat="1" x14ac:dyDescent="0.25">
      <c r="B1" s="105"/>
      <c r="C1" s="106"/>
      <c r="D1" s="106"/>
    </row>
    <row r="2" spans="2:9" s="70" customFormat="1" x14ac:dyDescent="0.25">
      <c r="B2" s="105"/>
      <c r="C2" s="106"/>
      <c r="D2" s="106"/>
    </row>
    <row r="3" spans="2:9" s="70" customFormat="1" x14ac:dyDescent="0.25">
      <c r="B3" s="105"/>
      <c r="C3" s="106"/>
      <c r="D3" s="106"/>
    </row>
    <row r="4" spans="2:9" s="70" customFormat="1" x14ac:dyDescent="0.25">
      <c r="B4" s="71" t="s">
        <v>74</v>
      </c>
      <c r="C4" s="106"/>
      <c r="D4" s="106"/>
    </row>
    <row r="5" spans="2:9" s="70" customFormat="1" x14ac:dyDescent="0.25">
      <c r="B5" s="105"/>
      <c r="C5" s="106"/>
      <c r="D5" s="106"/>
    </row>
    <row r="6" spans="2:9" x14ac:dyDescent="0.25">
      <c r="B6" s="3" t="s">
        <v>0</v>
      </c>
      <c r="D6" s="106"/>
      <c r="E6" s="70"/>
      <c r="F6" s="70"/>
      <c r="G6" s="70"/>
      <c r="H6" s="70"/>
      <c r="I6" s="70"/>
    </row>
    <row r="7" spans="2:9" x14ac:dyDescent="0.25">
      <c r="B7" s="107" t="s">
        <v>73</v>
      </c>
      <c r="C7" s="107"/>
      <c r="D7" s="108"/>
      <c r="E7" s="70"/>
      <c r="F7" s="70"/>
      <c r="G7" s="70"/>
      <c r="H7" s="70"/>
      <c r="I7" s="70"/>
    </row>
    <row r="8" spans="2:9" x14ac:dyDescent="0.25">
      <c r="B8" s="109" t="s">
        <v>1</v>
      </c>
      <c r="C8" s="108" t="s">
        <v>21</v>
      </c>
      <c r="D8" s="108"/>
      <c r="E8" s="70"/>
      <c r="F8" s="70"/>
      <c r="G8" s="70"/>
      <c r="H8" s="70"/>
      <c r="I8" s="70"/>
    </row>
    <row r="9" spans="2:9" x14ac:dyDescent="0.25">
      <c r="B9" s="109" t="s">
        <v>2</v>
      </c>
      <c r="C9" s="108" t="s">
        <v>21</v>
      </c>
      <c r="D9" s="108"/>
      <c r="E9" s="70"/>
      <c r="F9" s="70"/>
      <c r="G9" s="70"/>
      <c r="H9" s="70"/>
      <c r="I9" s="70"/>
    </row>
    <row r="10" spans="2:9" x14ac:dyDescent="0.25">
      <c r="B10" s="109" t="s">
        <v>3</v>
      </c>
      <c r="C10" s="108">
        <v>2019</v>
      </c>
      <c r="D10" s="108"/>
      <c r="E10" s="70"/>
      <c r="F10" s="70"/>
      <c r="G10" s="70"/>
      <c r="H10" s="70"/>
      <c r="I10" s="70"/>
    </row>
    <row r="11" spans="2:9" x14ac:dyDescent="0.25">
      <c r="B11" s="109"/>
      <c r="C11" s="108"/>
      <c r="D11" s="108"/>
      <c r="E11" s="70"/>
      <c r="F11" s="70"/>
      <c r="G11" s="70"/>
      <c r="H11" s="70"/>
      <c r="I11" s="70"/>
    </row>
    <row r="12" spans="2:9" x14ac:dyDescent="0.25">
      <c r="B12" s="4"/>
      <c r="C12" s="5" t="s">
        <v>21</v>
      </c>
      <c r="D12" s="5" t="s">
        <v>4</v>
      </c>
      <c r="E12" s="70"/>
      <c r="F12" s="44" t="s">
        <v>43</v>
      </c>
      <c r="G12" s="51">
        <v>300000</v>
      </c>
      <c r="H12" s="70"/>
      <c r="I12" s="70"/>
    </row>
    <row r="13" spans="2:9" x14ac:dyDescent="0.25">
      <c r="B13" s="6"/>
      <c r="C13" s="7"/>
      <c r="D13" s="8"/>
      <c r="E13" s="70"/>
      <c r="F13" s="44" t="s">
        <v>44</v>
      </c>
      <c r="G13" s="51">
        <v>100000</v>
      </c>
      <c r="H13" s="70"/>
      <c r="I13" s="70"/>
    </row>
    <row r="14" spans="2:9" x14ac:dyDescent="0.25">
      <c r="B14" s="9" t="s">
        <v>5</v>
      </c>
      <c r="C14" s="7">
        <v>20000</v>
      </c>
      <c r="D14" s="8">
        <v>1</v>
      </c>
      <c r="E14" s="70"/>
      <c r="F14" s="70"/>
      <c r="G14" s="70"/>
      <c r="H14" s="70"/>
      <c r="I14" s="70"/>
    </row>
    <row r="15" spans="2:9" x14ac:dyDescent="0.25">
      <c r="B15" s="10" t="s">
        <v>6</v>
      </c>
      <c r="C15" s="7">
        <v>18000</v>
      </c>
      <c r="D15" s="11">
        <f>+C15/$C$14</f>
        <v>0.9</v>
      </c>
      <c r="E15" s="70"/>
      <c r="F15" s="70"/>
      <c r="G15" s="70"/>
      <c r="H15" s="70"/>
      <c r="I15" s="70"/>
    </row>
    <row r="16" spans="2:9" x14ac:dyDescent="0.25">
      <c r="B16" s="10" t="s">
        <v>7</v>
      </c>
      <c r="C16" s="7">
        <v>2000</v>
      </c>
      <c r="D16" s="11">
        <f>+C16/$C$14</f>
        <v>0.1</v>
      </c>
      <c r="E16" s="70"/>
      <c r="F16" s="70"/>
      <c r="G16" s="70"/>
      <c r="H16" s="70"/>
      <c r="I16" s="70"/>
    </row>
    <row r="17" spans="1:9" x14ac:dyDescent="0.25">
      <c r="B17" s="12"/>
      <c r="C17" s="13"/>
      <c r="D17" s="14"/>
      <c r="E17" s="70"/>
      <c r="F17" s="70"/>
      <c r="G17" s="70"/>
      <c r="H17" s="70"/>
      <c r="I17" s="70"/>
    </row>
    <row r="18" spans="1:9" ht="13.5" customHeight="1" x14ac:dyDescent="0.25">
      <c r="B18" s="9"/>
      <c r="C18" s="15"/>
      <c r="D18" s="16"/>
      <c r="E18" s="70"/>
      <c r="F18" s="70"/>
      <c r="G18" s="70"/>
      <c r="H18" s="70"/>
      <c r="I18" s="70"/>
    </row>
    <row r="19" spans="1:9" x14ac:dyDescent="0.25">
      <c r="B19" s="9" t="s">
        <v>8</v>
      </c>
      <c r="C19" s="7">
        <v>15000</v>
      </c>
      <c r="D19" s="17">
        <f>+C19/C14</f>
        <v>0.75</v>
      </c>
      <c r="E19" s="70"/>
      <c r="F19" s="70"/>
      <c r="G19" s="70"/>
      <c r="H19" s="70"/>
      <c r="I19" s="70"/>
    </row>
    <row r="20" spans="1:9" x14ac:dyDescent="0.25">
      <c r="B20" s="9" t="s">
        <v>9</v>
      </c>
      <c r="C20" s="7">
        <f>C14-C19</f>
        <v>5000</v>
      </c>
      <c r="D20" s="17">
        <f>+C20/C14</f>
        <v>0.25</v>
      </c>
      <c r="E20" s="70"/>
      <c r="F20" s="70"/>
      <c r="G20" s="70"/>
      <c r="H20" s="70"/>
      <c r="I20" s="70"/>
    </row>
    <row r="21" spans="1:9" x14ac:dyDescent="0.25">
      <c r="B21" s="18"/>
      <c r="C21" s="7"/>
      <c r="D21" s="19"/>
      <c r="E21" s="70"/>
      <c r="F21" s="70"/>
      <c r="G21" s="70"/>
      <c r="H21" s="70"/>
      <c r="I21" s="70"/>
    </row>
    <row r="22" spans="1:9" x14ac:dyDescent="0.25">
      <c r="B22" s="20" t="s">
        <v>10</v>
      </c>
      <c r="C22" s="21">
        <f>SUM(C24:C26)</f>
        <v>2200</v>
      </c>
      <c r="D22" s="22">
        <f>+C22/C14</f>
        <v>0.11</v>
      </c>
      <c r="E22" s="70"/>
      <c r="F22" s="70"/>
      <c r="G22" s="70"/>
      <c r="H22" s="70"/>
      <c r="I22" s="70"/>
    </row>
    <row r="23" spans="1:9" ht="15" customHeight="1" x14ac:dyDescent="0.25">
      <c r="B23" s="9"/>
      <c r="C23" s="7"/>
      <c r="D23" s="19"/>
      <c r="E23" s="70"/>
      <c r="F23" s="70"/>
      <c r="G23" s="70"/>
      <c r="H23" s="70"/>
      <c r="I23" s="70"/>
    </row>
    <row r="24" spans="1:9" x14ac:dyDescent="0.25">
      <c r="B24" s="10" t="s">
        <v>11</v>
      </c>
      <c r="C24" s="7">
        <v>1000</v>
      </c>
      <c r="D24" s="11">
        <f>+C24/C14</f>
        <v>0.05</v>
      </c>
      <c r="E24" s="70"/>
      <c r="F24" s="70"/>
      <c r="G24" s="70"/>
      <c r="H24" s="70"/>
      <c r="I24" s="70"/>
    </row>
    <row r="25" spans="1:9" x14ac:dyDescent="0.25">
      <c r="B25" s="10" t="s">
        <v>12</v>
      </c>
      <c r="C25" s="7">
        <v>800</v>
      </c>
      <c r="D25" s="11">
        <f>+C25/C14</f>
        <v>0.04</v>
      </c>
      <c r="E25" s="70"/>
      <c r="F25" s="70"/>
      <c r="G25" s="70"/>
      <c r="H25" s="70"/>
      <c r="I25" s="70"/>
    </row>
    <row r="26" spans="1:9" ht="15.75" thickBot="1" x14ac:dyDescent="0.3">
      <c r="B26" s="10" t="s">
        <v>13</v>
      </c>
      <c r="C26" s="23">
        <v>400</v>
      </c>
      <c r="D26" s="24">
        <f>+C26/$C$14</f>
        <v>0.02</v>
      </c>
      <c r="E26" s="70"/>
      <c r="F26" s="70"/>
      <c r="G26" s="70"/>
      <c r="H26" s="70"/>
      <c r="I26" s="70"/>
    </row>
    <row r="27" spans="1:9" ht="16.5" thickBot="1" x14ac:dyDescent="0.3">
      <c r="B27" s="25" t="s">
        <v>14</v>
      </c>
      <c r="C27" s="26">
        <f>+C20-C22</f>
        <v>2800</v>
      </c>
      <c r="D27" s="27">
        <f>+C27/$C$14</f>
        <v>0.14000000000000001</v>
      </c>
      <c r="E27" s="70"/>
      <c r="F27" s="70"/>
      <c r="G27" s="70"/>
      <c r="H27" s="70"/>
      <c r="I27" s="70"/>
    </row>
    <row r="28" spans="1:9" x14ac:dyDescent="0.25">
      <c r="A28" s="105"/>
      <c r="B28" s="105" t="s">
        <v>15</v>
      </c>
      <c r="C28" s="110"/>
      <c r="D28" s="111"/>
      <c r="E28" s="70"/>
      <c r="F28" s="70"/>
      <c r="G28" s="70"/>
      <c r="H28" s="70"/>
      <c r="I28" s="70"/>
    </row>
    <row r="29" spans="1:9" hidden="1" x14ac:dyDescent="0.25">
      <c r="A29" s="105"/>
      <c r="B29" s="112" t="s">
        <v>16</v>
      </c>
      <c r="C29" s="110">
        <f>+C27*0.07</f>
        <v>196.00000000000003</v>
      </c>
      <c r="D29" s="111">
        <f>+C29/$C$14</f>
        <v>9.8000000000000014E-3</v>
      </c>
      <c r="E29" s="70"/>
      <c r="F29" s="70"/>
      <c r="G29" s="70"/>
      <c r="H29" s="70"/>
      <c r="I29" s="70"/>
    </row>
    <row r="30" spans="1:9" hidden="1" x14ac:dyDescent="0.25">
      <c r="A30" s="105"/>
      <c r="B30" s="112"/>
      <c r="C30" s="110"/>
      <c r="D30" s="111"/>
      <c r="E30" s="70"/>
      <c r="F30" s="70"/>
      <c r="G30" s="70"/>
      <c r="H30" s="70"/>
      <c r="I30" s="70"/>
    </row>
    <row r="31" spans="1:9" hidden="1" x14ac:dyDescent="0.25">
      <c r="A31" s="105"/>
      <c r="B31" s="112" t="s">
        <v>17</v>
      </c>
      <c r="C31" s="110">
        <f>C27-C29</f>
        <v>2604</v>
      </c>
      <c r="D31" s="111">
        <f>+C31/$C$14</f>
        <v>0.13020000000000001</v>
      </c>
      <c r="E31" s="70"/>
      <c r="F31" s="70"/>
      <c r="G31" s="70"/>
      <c r="H31" s="70"/>
      <c r="I31" s="70"/>
    </row>
    <row r="32" spans="1:9" hidden="1" x14ac:dyDescent="0.25">
      <c r="A32" s="105"/>
      <c r="B32" s="112"/>
      <c r="C32" s="110"/>
      <c r="D32" s="111"/>
      <c r="E32" s="70"/>
      <c r="F32" s="70"/>
      <c r="G32" s="70"/>
      <c r="H32" s="70"/>
      <c r="I32" s="70"/>
    </row>
    <row r="33" spans="1:9" hidden="1" x14ac:dyDescent="0.25">
      <c r="A33" s="105"/>
      <c r="B33" s="112" t="s">
        <v>18</v>
      </c>
      <c r="C33" s="110">
        <f>+C31*0.25</f>
        <v>651</v>
      </c>
      <c r="D33" s="111">
        <f>+C33/$C$14</f>
        <v>3.2550000000000003E-2</v>
      </c>
      <c r="E33" s="70"/>
      <c r="F33" s="70"/>
      <c r="G33" s="70"/>
      <c r="H33" s="70"/>
      <c r="I33" s="70"/>
    </row>
    <row r="34" spans="1:9" ht="12.75" hidden="1" customHeight="1" x14ac:dyDescent="0.25">
      <c r="A34" s="105"/>
      <c r="B34" s="112"/>
      <c r="C34" s="110"/>
      <c r="D34" s="111"/>
      <c r="E34" s="70"/>
      <c r="F34" s="70"/>
      <c r="G34" s="70"/>
      <c r="H34" s="70"/>
      <c r="I34" s="70"/>
    </row>
    <row r="35" spans="1:9" hidden="1" x14ac:dyDescent="0.25">
      <c r="A35" s="105"/>
      <c r="B35" s="112" t="s">
        <v>19</v>
      </c>
      <c r="C35" s="110">
        <f>C31-C33</f>
        <v>1953</v>
      </c>
      <c r="D35" s="111">
        <f>+C35/$C$14</f>
        <v>9.7650000000000001E-2</v>
      </c>
      <c r="E35" s="70"/>
      <c r="F35" s="70"/>
      <c r="G35" s="70"/>
      <c r="H35" s="70"/>
      <c r="I35" s="70"/>
    </row>
    <row r="36" spans="1:9" hidden="1" x14ac:dyDescent="0.25">
      <c r="A36" s="105"/>
      <c r="B36" s="105"/>
      <c r="C36" s="110"/>
      <c r="D36" s="110"/>
      <c r="E36" s="70"/>
      <c r="F36" s="70"/>
      <c r="G36" s="70"/>
      <c r="H36" s="70"/>
      <c r="I36" s="70"/>
    </row>
    <row r="37" spans="1:9" x14ac:dyDescent="0.25">
      <c r="A37" s="105"/>
      <c r="B37" s="105"/>
      <c r="C37" s="110"/>
      <c r="D37" s="110"/>
      <c r="E37" s="70"/>
      <c r="F37" s="70"/>
      <c r="G37" s="70"/>
      <c r="H37" s="70" t="s">
        <v>20</v>
      </c>
      <c r="I37" s="70"/>
    </row>
    <row r="38" spans="1:9" x14ac:dyDescent="0.25">
      <c r="A38" s="105"/>
      <c r="B38" s="105"/>
      <c r="C38" s="110"/>
      <c r="D38" s="110"/>
      <c r="E38" s="70"/>
    </row>
    <row r="40" spans="1:9" x14ac:dyDescent="0.25">
      <c r="B40" s="4"/>
      <c r="C40" s="28"/>
      <c r="D40" s="28"/>
    </row>
    <row r="41" spans="1:9" x14ac:dyDescent="0.25">
      <c r="B41" s="4"/>
      <c r="C41" s="28"/>
      <c r="D41" s="28"/>
    </row>
  </sheetData>
  <mergeCells count="1">
    <mergeCell ref="B7:C7"/>
  </mergeCells>
  <hyperlinks>
    <hyperlink ref="B6" location="INDICE!A1" display="INDICE" xr:uid="{00000000-0004-0000-0000-000000000000}"/>
  </hyperlink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6"/>
  <sheetViews>
    <sheetView workbookViewId="0">
      <selection sqref="A1:XFD2"/>
    </sheetView>
  </sheetViews>
  <sheetFormatPr baseColWidth="10" defaultRowHeight="15" x14ac:dyDescent="0.25"/>
  <cols>
    <col min="1" max="1" width="3" style="29" bestFit="1" customWidth="1"/>
    <col min="2" max="2" width="21.140625" style="29" customWidth="1"/>
    <col min="3" max="3" width="17.5703125" style="29" customWidth="1"/>
    <col min="4" max="4" width="25.28515625" style="29" customWidth="1"/>
    <col min="5" max="5" width="24.140625" style="29" customWidth="1"/>
    <col min="6" max="6" width="22.7109375" style="29" bestFit="1" customWidth="1"/>
    <col min="7" max="7" width="12.7109375" style="29" bestFit="1" customWidth="1"/>
    <col min="8" max="8" width="13" style="29" bestFit="1" customWidth="1"/>
    <col min="9" max="10" width="11.42578125" style="29"/>
    <col min="11" max="13" width="11.42578125" style="75"/>
    <col min="14" max="16384" width="11.42578125" style="29"/>
  </cols>
  <sheetData>
    <row r="1" spans="1:13" s="75" customFormat="1" ht="29.25" customHeight="1" x14ac:dyDescent="0.25"/>
    <row r="2" spans="1:13" s="75" customFormat="1" x14ac:dyDescent="0.25">
      <c r="B2" s="71" t="s">
        <v>74</v>
      </c>
    </row>
    <row r="3" spans="1:13" s="75" customFormat="1" x14ac:dyDescent="0.25">
      <c r="B3" s="71"/>
    </row>
    <row r="4" spans="1:13" s="76" customFormat="1" x14ac:dyDescent="0.25">
      <c r="B4" s="76" t="s">
        <v>22</v>
      </c>
      <c r="C4" s="76">
        <f>'[1]Datos del emprendimiento'!B2</f>
        <v>0</v>
      </c>
    </row>
    <row r="5" spans="1:13" s="76" customFormat="1" x14ac:dyDescent="0.25"/>
    <row r="6" spans="1:13" s="32" customFormat="1" x14ac:dyDescent="0.25">
      <c r="A6" s="30" t="s">
        <v>23</v>
      </c>
      <c r="B6" s="30" t="s">
        <v>24</v>
      </c>
      <c r="C6" s="30" t="s">
        <v>25</v>
      </c>
      <c r="D6" s="30" t="s">
        <v>26</v>
      </c>
      <c r="E6" s="30" t="s">
        <v>27</v>
      </c>
      <c r="F6" s="30" t="s">
        <v>28</v>
      </c>
      <c r="G6" s="30" t="s">
        <v>29</v>
      </c>
      <c r="H6" s="30" t="s">
        <v>30</v>
      </c>
      <c r="I6" s="31" t="s">
        <v>31</v>
      </c>
      <c r="J6" s="31" t="s">
        <v>32</v>
      </c>
      <c r="K6" s="77"/>
      <c r="L6" s="77"/>
      <c r="M6" s="77"/>
    </row>
    <row r="7" spans="1:13" s="39" customFormat="1" x14ac:dyDescent="0.25">
      <c r="A7" s="33">
        <v>1</v>
      </c>
      <c r="B7" s="34" t="s">
        <v>33</v>
      </c>
      <c r="C7" s="34" t="s">
        <v>34</v>
      </c>
      <c r="D7" s="34">
        <v>30</v>
      </c>
      <c r="E7" s="34">
        <v>1.5</v>
      </c>
      <c r="F7" s="35">
        <v>2</v>
      </c>
      <c r="G7" s="36">
        <f t="shared" ref="G7:G13" si="0">D7*E7</f>
        <v>45</v>
      </c>
      <c r="H7" s="36">
        <f t="shared" ref="H7:H13" si="1">D7*F7</f>
        <v>60</v>
      </c>
      <c r="I7" s="37">
        <f t="shared" ref="I7:I14" si="2">G7/H7</f>
        <v>0.75</v>
      </c>
      <c r="J7" s="38">
        <f t="shared" ref="J7:J14" si="3">1-I7</f>
        <v>0.25</v>
      </c>
      <c r="K7" s="78"/>
      <c r="L7" s="78"/>
      <c r="M7" s="78"/>
    </row>
    <row r="8" spans="1:13" s="39" customFormat="1" x14ac:dyDescent="0.25">
      <c r="A8" s="33">
        <v>2</v>
      </c>
      <c r="B8" s="34"/>
      <c r="C8" s="34"/>
      <c r="D8" s="34"/>
      <c r="E8" s="35"/>
      <c r="F8" s="35"/>
      <c r="G8" s="36">
        <f t="shared" si="0"/>
        <v>0</v>
      </c>
      <c r="H8" s="36">
        <f t="shared" si="1"/>
        <v>0</v>
      </c>
      <c r="I8" s="37" t="e">
        <f t="shared" si="2"/>
        <v>#DIV/0!</v>
      </c>
      <c r="J8" s="38" t="e">
        <f t="shared" si="3"/>
        <v>#DIV/0!</v>
      </c>
      <c r="K8" s="78"/>
      <c r="L8" s="78"/>
      <c r="M8" s="78"/>
    </row>
    <row r="9" spans="1:13" s="39" customFormat="1" x14ac:dyDescent="0.25">
      <c r="A9" s="33">
        <v>3</v>
      </c>
      <c r="B9" s="34"/>
      <c r="C9" s="34"/>
      <c r="D9" s="34"/>
      <c r="E9" s="35"/>
      <c r="F9" s="35"/>
      <c r="G9" s="36">
        <f t="shared" si="0"/>
        <v>0</v>
      </c>
      <c r="H9" s="36">
        <f t="shared" si="1"/>
        <v>0</v>
      </c>
      <c r="I9" s="37" t="e">
        <f t="shared" si="2"/>
        <v>#DIV/0!</v>
      </c>
      <c r="J9" s="38" t="e">
        <f t="shared" si="3"/>
        <v>#DIV/0!</v>
      </c>
      <c r="K9" s="78"/>
      <c r="L9" s="78"/>
      <c r="M9" s="78"/>
    </row>
    <row r="10" spans="1:13" s="39" customFormat="1" x14ac:dyDescent="0.25">
      <c r="A10" s="33">
        <v>4</v>
      </c>
      <c r="B10" s="34"/>
      <c r="C10" s="34"/>
      <c r="D10" s="34"/>
      <c r="E10" s="35"/>
      <c r="F10" s="35"/>
      <c r="G10" s="36">
        <f t="shared" si="0"/>
        <v>0</v>
      </c>
      <c r="H10" s="36">
        <f t="shared" si="1"/>
        <v>0</v>
      </c>
      <c r="I10" s="37" t="e">
        <f t="shared" si="2"/>
        <v>#DIV/0!</v>
      </c>
      <c r="J10" s="38" t="e">
        <f t="shared" si="3"/>
        <v>#DIV/0!</v>
      </c>
      <c r="K10" s="78"/>
      <c r="L10" s="78"/>
      <c r="M10" s="78"/>
    </row>
    <row r="11" spans="1:13" s="39" customFormat="1" x14ac:dyDescent="0.25">
      <c r="A11" s="33">
        <v>5</v>
      </c>
      <c r="B11" s="34"/>
      <c r="C11" s="34"/>
      <c r="D11" s="34"/>
      <c r="E11" s="35"/>
      <c r="F11" s="35"/>
      <c r="G11" s="36">
        <f t="shared" si="0"/>
        <v>0</v>
      </c>
      <c r="H11" s="36">
        <f t="shared" si="1"/>
        <v>0</v>
      </c>
      <c r="I11" s="37" t="e">
        <f t="shared" si="2"/>
        <v>#DIV/0!</v>
      </c>
      <c r="J11" s="38" t="e">
        <f t="shared" si="3"/>
        <v>#DIV/0!</v>
      </c>
      <c r="K11" s="78"/>
      <c r="L11" s="78"/>
      <c r="M11" s="78"/>
    </row>
    <row r="12" spans="1:13" s="39" customFormat="1" x14ac:dyDescent="0.25">
      <c r="A12" s="33">
        <v>6</v>
      </c>
      <c r="B12" s="34"/>
      <c r="C12" s="34"/>
      <c r="D12" s="34"/>
      <c r="E12" s="35"/>
      <c r="F12" s="35"/>
      <c r="G12" s="36">
        <f t="shared" si="0"/>
        <v>0</v>
      </c>
      <c r="H12" s="36">
        <f t="shared" si="1"/>
        <v>0</v>
      </c>
      <c r="I12" s="37" t="e">
        <f t="shared" si="2"/>
        <v>#DIV/0!</v>
      </c>
      <c r="J12" s="38" t="e">
        <f t="shared" si="3"/>
        <v>#DIV/0!</v>
      </c>
      <c r="K12" s="78"/>
      <c r="L12" s="78"/>
      <c r="M12" s="78"/>
    </row>
    <row r="13" spans="1:13" s="39" customFormat="1" x14ac:dyDescent="0.25">
      <c r="A13" s="33">
        <v>7</v>
      </c>
      <c r="B13" s="34"/>
      <c r="C13" s="34"/>
      <c r="D13" s="34"/>
      <c r="E13" s="35"/>
      <c r="F13" s="35"/>
      <c r="G13" s="36">
        <f t="shared" si="0"/>
        <v>0</v>
      </c>
      <c r="H13" s="36">
        <f t="shared" si="1"/>
        <v>0</v>
      </c>
      <c r="I13" s="37" t="e">
        <f t="shared" si="2"/>
        <v>#DIV/0!</v>
      </c>
      <c r="J13" s="38" t="e">
        <f t="shared" si="3"/>
        <v>#DIV/0!</v>
      </c>
      <c r="K13" s="78"/>
      <c r="L13" s="78"/>
      <c r="M13" s="78"/>
    </row>
    <row r="14" spans="1:13" s="32" customFormat="1" x14ac:dyDescent="0.25">
      <c r="A14" s="52" t="s">
        <v>35</v>
      </c>
      <c r="B14" s="53"/>
      <c r="C14" s="53"/>
      <c r="D14" s="53"/>
      <c r="E14" s="53"/>
      <c r="F14" s="54"/>
      <c r="G14" s="40">
        <f>SUM(G7:G13)</f>
        <v>45</v>
      </c>
      <c r="H14" s="40">
        <f>SUM(H7:H13)</f>
        <v>60</v>
      </c>
      <c r="I14" s="41">
        <f t="shared" si="2"/>
        <v>0.75</v>
      </c>
      <c r="J14" s="42">
        <f t="shared" si="3"/>
        <v>0.25</v>
      </c>
      <c r="K14" s="77"/>
      <c r="L14" s="77"/>
      <c r="M14" s="77"/>
    </row>
    <row r="15" spans="1:13" s="75" customFormat="1" ht="15.75" thickBot="1" x14ac:dyDescent="0.3"/>
    <row r="16" spans="1:13" s="75" customFormat="1" ht="15.75" thickBot="1" x14ac:dyDescent="0.3">
      <c r="C16" s="75" t="s">
        <v>36</v>
      </c>
      <c r="E16" s="75" t="s">
        <v>37</v>
      </c>
      <c r="G16" s="77" t="s">
        <v>38</v>
      </c>
      <c r="H16" s="79">
        <f>H14-G14</f>
        <v>15</v>
      </c>
    </row>
    <row r="17" spans="1:10" s="75" customFormat="1" ht="15.75" thickBot="1" x14ac:dyDescent="0.3">
      <c r="H17" s="78"/>
    </row>
    <row r="18" spans="1:10" s="75" customFormat="1" ht="15.75" thickBot="1" x14ac:dyDescent="0.3">
      <c r="C18" s="75" t="s">
        <v>39</v>
      </c>
      <c r="E18" s="75" t="s">
        <v>40</v>
      </c>
      <c r="G18" s="77" t="s">
        <v>38</v>
      </c>
      <c r="H18" s="80">
        <f>H16/H14</f>
        <v>0.25</v>
      </c>
    </row>
    <row r="19" spans="1:10" s="75" customFormat="1" ht="15.75" thickBot="1" x14ac:dyDescent="0.3">
      <c r="H19" s="78"/>
    </row>
    <row r="20" spans="1:10" s="75" customFormat="1" ht="15.75" thickBot="1" x14ac:dyDescent="0.3">
      <c r="C20" s="75" t="s">
        <v>41</v>
      </c>
      <c r="E20" s="75" t="s">
        <v>42</v>
      </c>
      <c r="G20" s="77" t="s">
        <v>38</v>
      </c>
      <c r="H20" s="80">
        <f>G14/H14</f>
        <v>0.75</v>
      </c>
    </row>
    <row r="21" spans="1:10" s="75" customFormat="1" x14ac:dyDescent="0.25">
      <c r="G21" s="77"/>
      <c r="H21" s="81"/>
    </row>
    <row r="22" spans="1:10" s="75" customFormat="1" x14ac:dyDescent="0.25">
      <c r="C22" s="82" t="s">
        <v>55</v>
      </c>
      <c r="D22" s="82"/>
      <c r="E22" s="83">
        <f>'Datos del PyG'!C22</f>
        <v>2200</v>
      </c>
      <c r="F22" s="84" t="s">
        <v>45</v>
      </c>
      <c r="G22" s="85">
        <v>1</v>
      </c>
      <c r="H22" s="86" t="s">
        <v>38</v>
      </c>
      <c r="I22" s="87">
        <f>E22/E23</f>
        <v>8800</v>
      </c>
    </row>
    <row r="23" spans="1:10" s="75" customFormat="1" x14ac:dyDescent="0.25">
      <c r="C23" s="75" t="s">
        <v>46</v>
      </c>
      <c r="E23" s="88">
        <f>H18</f>
        <v>0.25</v>
      </c>
      <c r="F23" s="89"/>
      <c r="G23" s="85"/>
      <c r="H23" s="86"/>
      <c r="I23" s="87"/>
    </row>
    <row r="24" spans="1:10" s="75" customFormat="1" x14ac:dyDescent="0.25"/>
    <row r="25" spans="1:10" s="75" customFormat="1" ht="15.75" thickBot="1" x14ac:dyDescent="0.3"/>
    <row r="26" spans="1:10" s="75" customFormat="1" ht="45.75" thickBot="1" x14ac:dyDescent="0.3">
      <c r="C26" s="90"/>
      <c r="D26" s="91"/>
      <c r="E26" s="92" t="s">
        <v>47</v>
      </c>
      <c r="F26" s="93"/>
      <c r="G26" s="92" t="s">
        <v>48</v>
      </c>
      <c r="H26" s="94"/>
      <c r="I26" s="75" t="s">
        <v>49</v>
      </c>
    </row>
    <row r="27" spans="1:10" s="75" customFormat="1" x14ac:dyDescent="0.25">
      <c r="C27" s="95"/>
      <c r="D27" s="96"/>
      <c r="E27" s="96"/>
      <c r="F27" s="96"/>
      <c r="G27" s="96"/>
      <c r="H27" s="97"/>
    </row>
    <row r="28" spans="1:10" x14ac:dyDescent="0.25">
      <c r="A28" s="75"/>
      <c r="B28" s="75"/>
      <c r="C28" s="45" t="s">
        <v>50</v>
      </c>
      <c r="D28" s="46"/>
      <c r="E28" s="48">
        <f>I22</f>
        <v>8800</v>
      </c>
      <c r="F28" s="46"/>
      <c r="G28" s="48">
        <v>20000</v>
      </c>
      <c r="H28" s="47"/>
      <c r="I28" s="104"/>
      <c r="J28" s="75"/>
    </row>
    <row r="29" spans="1:10" s="75" customFormat="1" x14ac:dyDescent="0.25">
      <c r="C29" s="98" t="s">
        <v>51</v>
      </c>
      <c r="D29" s="96"/>
      <c r="E29" s="99">
        <f>E28*H20</f>
        <v>6600</v>
      </c>
      <c r="F29" s="96"/>
      <c r="G29" s="99">
        <f>G28*(1-E23)</f>
        <v>15000</v>
      </c>
      <c r="H29" s="97"/>
    </row>
    <row r="30" spans="1:10" s="75" customFormat="1" x14ac:dyDescent="0.25">
      <c r="C30" s="95" t="s">
        <v>52</v>
      </c>
      <c r="D30" s="96"/>
      <c r="E30" s="99">
        <f>E28-E29</f>
        <v>2200</v>
      </c>
      <c r="F30" s="96"/>
      <c r="G30" s="99">
        <f>G28-G29</f>
        <v>5000</v>
      </c>
      <c r="H30" s="97"/>
    </row>
    <row r="31" spans="1:10" s="75" customFormat="1" x14ac:dyDescent="0.25">
      <c r="C31" s="95" t="s">
        <v>53</v>
      </c>
      <c r="D31" s="96"/>
      <c r="E31" s="100">
        <f>'Datos del PyG'!C22</f>
        <v>2200</v>
      </c>
      <c r="F31" s="96"/>
      <c r="G31" s="100">
        <f>E31</f>
        <v>2200</v>
      </c>
      <c r="H31" s="97"/>
    </row>
    <row r="32" spans="1:10" x14ac:dyDescent="0.25">
      <c r="A32" s="75"/>
      <c r="B32" s="75"/>
      <c r="C32" s="45" t="s">
        <v>54</v>
      </c>
      <c r="D32" s="46"/>
      <c r="E32" s="49">
        <f>E30-E31</f>
        <v>0</v>
      </c>
      <c r="F32" s="46"/>
      <c r="G32" s="50">
        <f>G30-G31</f>
        <v>2800</v>
      </c>
      <c r="H32" s="47"/>
      <c r="I32" s="75"/>
      <c r="J32" s="75"/>
    </row>
    <row r="33" spans="1:10" s="75" customFormat="1" ht="15.75" thickBot="1" x14ac:dyDescent="0.3">
      <c r="C33" s="101"/>
      <c r="D33" s="102"/>
      <c r="E33" s="102"/>
      <c r="F33" s="102"/>
      <c r="G33" s="102"/>
      <c r="H33" s="103"/>
    </row>
    <row r="34" spans="1:10" x14ac:dyDescent="0.25">
      <c r="A34" s="75"/>
      <c r="B34" s="75"/>
      <c r="C34" s="75"/>
      <c r="D34" s="75"/>
      <c r="E34" s="75"/>
      <c r="F34" s="75"/>
      <c r="G34" s="75"/>
      <c r="H34" s="75"/>
      <c r="I34" s="75"/>
      <c r="J34" s="75"/>
    </row>
    <row r="35" spans="1:10" x14ac:dyDescent="0.25">
      <c r="A35" s="75"/>
      <c r="B35" s="75"/>
      <c r="C35" s="75"/>
      <c r="D35" s="75"/>
      <c r="E35" s="75"/>
      <c r="F35" s="75"/>
      <c r="G35" s="75"/>
      <c r="H35" s="75"/>
      <c r="I35" s="75"/>
      <c r="J35" s="75"/>
    </row>
    <row r="36" spans="1:10" x14ac:dyDescent="0.25">
      <c r="A36" s="75"/>
      <c r="B36" s="75"/>
      <c r="C36" s="75"/>
      <c r="D36" s="75"/>
      <c r="E36" s="75"/>
      <c r="F36" s="75"/>
      <c r="G36" s="75"/>
      <c r="H36" s="75"/>
      <c r="I36" s="75"/>
      <c r="J36" s="75"/>
    </row>
  </sheetData>
  <mergeCells count="5">
    <mergeCell ref="A14:F14"/>
    <mergeCell ref="F22:F23"/>
    <mergeCell ref="G22:G23"/>
    <mergeCell ref="H22:H23"/>
    <mergeCell ref="I22:I23"/>
  </mergeCells>
  <conditionalFormatting sqref="J7:J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:H1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5"/>
  <sheetViews>
    <sheetView workbookViewId="0">
      <selection activeCell="G2" sqref="G2"/>
    </sheetView>
  </sheetViews>
  <sheetFormatPr baseColWidth="10" defaultRowHeight="15" x14ac:dyDescent="0.25"/>
  <cols>
    <col min="1" max="1" width="53.5703125" customWidth="1"/>
    <col min="2" max="2" width="3.5703125" customWidth="1"/>
    <col min="11" max="11" width="4.7109375" style="70" customWidth="1"/>
    <col min="15" max="15" width="11.42578125" style="70"/>
  </cols>
  <sheetData>
    <row r="1" spans="1:14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L1" s="70"/>
      <c r="M1" s="70"/>
      <c r="N1" s="70"/>
    </row>
    <row r="2" spans="1:14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L2" s="70"/>
      <c r="M2" s="70"/>
      <c r="N2" s="70"/>
    </row>
    <row r="3" spans="1:14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L3" s="70"/>
      <c r="M3" s="70"/>
      <c r="N3" s="70"/>
    </row>
    <row r="4" spans="1:14" x14ac:dyDescent="0.25">
      <c r="A4" s="71" t="s">
        <v>74</v>
      </c>
      <c r="B4" s="70"/>
      <c r="C4" s="70"/>
      <c r="D4" s="70"/>
      <c r="E4" s="70"/>
      <c r="F4" s="70"/>
      <c r="G4" s="70"/>
      <c r="H4" s="70"/>
      <c r="I4" s="70"/>
      <c r="J4" s="70"/>
      <c r="L4" s="70"/>
      <c r="M4" s="70"/>
      <c r="N4" s="70"/>
    </row>
    <row r="5" spans="1:14" x14ac:dyDescent="0.25">
      <c r="A5" s="72" t="s">
        <v>56</v>
      </c>
      <c r="B5" s="72"/>
      <c r="C5" s="72" t="s">
        <v>57</v>
      </c>
      <c r="D5" s="72"/>
      <c r="E5" s="72"/>
      <c r="F5" s="72"/>
      <c r="G5" s="72"/>
      <c r="H5" s="72" t="s">
        <v>58</v>
      </c>
      <c r="I5" s="72"/>
      <c r="J5" s="72"/>
      <c r="L5" s="33" t="s">
        <v>60</v>
      </c>
      <c r="M5" s="33" t="s">
        <v>61</v>
      </c>
      <c r="N5" s="44" t="s">
        <v>62</v>
      </c>
    </row>
    <row r="6" spans="1:14" x14ac:dyDescent="0.25">
      <c r="A6" s="70"/>
      <c r="B6" s="70"/>
      <c r="C6" s="73" t="s">
        <v>69</v>
      </c>
      <c r="D6" s="73"/>
      <c r="E6" s="73"/>
      <c r="F6" s="73"/>
      <c r="G6" s="73"/>
      <c r="H6" s="74" t="s">
        <v>59</v>
      </c>
      <c r="I6" s="74"/>
      <c r="J6" s="74"/>
      <c r="L6" s="64">
        <f>'Punto de Equilibrio'!E28</f>
        <v>8800</v>
      </c>
      <c r="M6" s="66">
        <f>'Datos del PyG'!C14</f>
        <v>20000</v>
      </c>
      <c r="N6" s="68" t="s">
        <v>63</v>
      </c>
    </row>
    <row r="7" spans="1:14" x14ac:dyDescent="0.25">
      <c r="A7" s="70"/>
      <c r="B7" s="70"/>
      <c r="C7" s="73"/>
      <c r="D7" s="73"/>
      <c r="E7" s="73"/>
      <c r="F7" s="73"/>
      <c r="G7" s="73"/>
      <c r="H7" s="74"/>
      <c r="I7" s="74"/>
      <c r="J7" s="74"/>
      <c r="L7" s="65"/>
      <c r="M7" s="67"/>
      <c r="N7" s="55"/>
    </row>
    <row r="8" spans="1:14" x14ac:dyDescent="0.25">
      <c r="A8" s="70"/>
      <c r="B8" s="70"/>
      <c r="C8" s="73"/>
      <c r="D8" s="73"/>
      <c r="E8" s="73"/>
      <c r="F8" s="73"/>
      <c r="G8" s="73"/>
      <c r="H8" s="74"/>
      <c r="I8" s="74"/>
      <c r="J8" s="74"/>
      <c r="L8" s="65"/>
      <c r="M8" s="67"/>
      <c r="N8" s="55"/>
    </row>
    <row r="9" spans="1:14" x14ac:dyDescent="0.25">
      <c r="A9" s="70"/>
      <c r="B9" s="70"/>
      <c r="C9" s="70"/>
      <c r="D9" s="70"/>
      <c r="E9" s="70"/>
      <c r="F9" s="70"/>
      <c r="G9" s="70"/>
      <c r="H9" s="70"/>
      <c r="I9" s="70"/>
      <c r="J9" s="70"/>
      <c r="L9" s="70"/>
      <c r="M9" s="70"/>
      <c r="N9" s="70"/>
    </row>
    <row r="10" spans="1:14" x14ac:dyDescent="0.25">
      <c r="A10" s="70"/>
      <c r="B10" s="70"/>
      <c r="C10" s="70"/>
      <c r="D10" s="70"/>
      <c r="E10" s="70"/>
      <c r="F10" s="70"/>
      <c r="G10" s="70"/>
      <c r="H10" s="70"/>
      <c r="I10" s="70"/>
      <c r="J10" s="70"/>
      <c r="L10" s="70"/>
      <c r="M10" s="70"/>
      <c r="N10" s="70"/>
    </row>
    <row r="11" spans="1:14" x14ac:dyDescent="0.25">
      <c r="A11" s="70"/>
      <c r="B11" s="70"/>
      <c r="C11" s="70"/>
      <c r="D11" s="70"/>
      <c r="E11" s="70"/>
      <c r="F11" s="70"/>
      <c r="G11" s="70"/>
      <c r="H11" s="70"/>
      <c r="I11" s="70"/>
      <c r="J11" s="70"/>
      <c r="L11" s="70"/>
      <c r="M11" s="70"/>
      <c r="N11" s="70"/>
    </row>
    <row r="12" spans="1:14" x14ac:dyDescent="0.25">
      <c r="B12" s="70"/>
      <c r="C12" s="55" t="s">
        <v>65</v>
      </c>
      <c r="D12" s="55"/>
      <c r="E12" s="55"/>
      <c r="F12" s="55"/>
      <c r="G12" s="55"/>
      <c r="H12" s="55" t="s">
        <v>66</v>
      </c>
      <c r="I12" s="55"/>
      <c r="J12" s="55"/>
      <c r="L12" s="69">
        <f>'Datos del PyG'!C27/'Datos del PyG'!G12</f>
        <v>9.3333333333333341E-3</v>
      </c>
      <c r="M12" s="58" t="s">
        <v>68</v>
      </c>
      <c r="N12" s="59"/>
    </row>
    <row r="13" spans="1:14" x14ac:dyDescent="0.25">
      <c r="A13" s="43" t="s">
        <v>70</v>
      </c>
      <c r="B13" s="70"/>
      <c r="C13" s="55"/>
      <c r="D13" s="55"/>
      <c r="E13" s="55"/>
      <c r="F13" s="55"/>
      <c r="G13" s="55"/>
      <c r="H13" s="55"/>
      <c r="I13" s="55"/>
      <c r="J13" s="55"/>
      <c r="L13" s="69"/>
      <c r="M13" s="60"/>
      <c r="N13" s="61"/>
    </row>
    <row r="14" spans="1:14" ht="29.25" customHeight="1" x14ac:dyDescent="0.25">
      <c r="B14" s="70"/>
      <c r="C14" s="55"/>
      <c r="D14" s="55"/>
      <c r="E14" s="55"/>
      <c r="F14" s="55"/>
      <c r="G14" s="55"/>
      <c r="H14" s="55"/>
      <c r="I14" s="55"/>
      <c r="J14" s="55"/>
      <c r="L14" s="69"/>
      <c r="M14" s="62"/>
      <c r="N14" s="63"/>
    </row>
    <row r="15" spans="1:14" x14ac:dyDescent="0.25">
      <c r="A15" s="70"/>
      <c r="B15" s="70"/>
      <c r="C15" s="70"/>
      <c r="D15" s="70"/>
      <c r="E15" s="70"/>
      <c r="F15" s="70"/>
      <c r="G15" s="70"/>
      <c r="H15" s="70"/>
      <c r="I15" s="70"/>
      <c r="J15" s="70"/>
      <c r="L15" s="70"/>
      <c r="M15" s="70"/>
      <c r="N15" s="70"/>
    </row>
    <row r="16" spans="1:14" x14ac:dyDescent="0.25">
      <c r="A16" s="70"/>
      <c r="B16" s="70"/>
      <c r="C16" s="70"/>
      <c r="D16" s="70"/>
      <c r="E16" s="70"/>
      <c r="F16" s="70"/>
      <c r="G16" s="70"/>
      <c r="H16" s="70"/>
      <c r="I16" s="70"/>
      <c r="J16" s="70"/>
      <c r="L16" s="70"/>
      <c r="M16" s="70"/>
      <c r="N16" s="70"/>
    </row>
    <row r="17" spans="1:14" ht="15" customHeight="1" x14ac:dyDescent="0.25">
      <c r="A17" s="70"/>
      <c r="B17" s="70"/>
      <c r="C17" s="55" t="s">
        <v>64</v>
      </c>
      <c r="D17" s="55"/>
      <c r="E17" s="55"/>
      <c r="F17" s="55"/>
      <c r="G17" s="55"/>
      <c r="H17" s="56" t="s">
        <v>67</v>
      </c>
      <c r="I17" s="56"/>
      <c r="J17" s="56"/>
      <c r="L17" s="57">
        <f>'Datos del PyG'!C27/'Datos del PyG'!G13</f>
        <v>2.8000000000000001E-2</v>
      </c>
      <c r="M17" s="58" t="s">
        <v>72</v>
      </c>
      <c r="N17" s="59"/>
    </row>
    <row r="18" spans="1:14" x14ac:dyDescent="0.25">
      <c r="A18" s="70"/>
      <c r="B18" s="70"/>
      <c r="C18" s="55"/>
      <c r="D18" s="55"/>
      <c r="E18" s="55"/>
      <c r="F18" s="55"/>
      <c r="G18" s="55"/>
      <c r="H18" s="56"/>
      <c r="I18" s="56"/>
      <c r="J18" s="56"/>
      <c r="L18" s="57"/>
      <c r="M18" s="60"/>
      <c r="N18" s="61"/>
    </row>
    <row r="19" spans="1:14" ht="27" customHeight="1" x14ac:dyDescent="0.25">
      <c r="A19" s="43" t="s">
        <v>71</v>
      </c>
      <c r="C19" s="55"/>
      <c r="D19" s="55"/>
      <c r="E19" s="55"/>
      <c r="F19" s="55"/>
      <c r="G19" s="55"/>
      <c r="H19" s="56"/>
      <c r="I19" s="56"/>
      <c r="J19" s="56"/>
      <c r="L19" s="57"/>
      <c r="M19" s="62"/>
      <c r="N19" s="63"/>
    </row>
    <row r="20" spans="1:14" s="70" customFormat="1" x14ac:dyDescent="0.25"/>
    <row r="21" spans="1:14" s="70" customFormat="1" x14ac:dyDescent="0.25"/>
    <row r="22" spans="1:14" s="70" customFormat="1" x14ac:dyDescent="0.25"/>
    <row r="23" spans="1:14" s="70" customFormat="1" x14ac:dyDescent="0.25"/>
    <row r="24" spans="1:14" s="70" customFormat="1" x14ac:dyDescent="0.25"/>
    <row r="25" spans="1:14" s="70" customFormat="1" x14ac:dyDescent="0.25"/>
  </sheetData>
  <mergeCells count="16">
    <mergeCell ref="A5:B5"/>
    <mergeCell ref="C6:G8"/>
    <mergeCell ref="H6:J8"/>
    <mergeCell ref="H5:J5"/>
    <mergeCell ref="C5:G5"/>
    <mergeCell ref="L6:L8"/>
    <mergeCell ref="M6:M8"/>
    <mergeCell ref="N6:N8"/>
    <mergeCell ref="C12:G14"/>
    <mergeCell ref="H12:J14"/>
    <mergeCell ref="L12:L14"/>
    <mergeCell ref="C17:G19"/>
    <mergeCell ref="H17:J19"/>
    <mergeCell ref="L17:L19"/>
    <mergeCell ref="M12:N14"/>
    <mergeCell ref="M17:N19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del PyG</vt:lpstr>
      <vt:lpstr>Punto de Equilibrio</vt:lpstr>
      <vt:lpstr>Indicadores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Yina Morales</cp:lastModifiedBy>
  <dcterms:created xsi:type="dcterms:W3CDTF">2019-05-05T12:02:42Z</dcterms:created>
  <dcterms:modified xsi:type="dcterms:W3CDTF">2020-08-20T19:37:30Z</dcterms:modified>
</cp:coreProperties>
</file>